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797" activeTab="0"/>
  </bookViews>
  <sheets>
    <sheet name="Annual Cash Flow - Projected" sheetId="1" r:id="rId1"/>
    <sheet name="Annual Cash Flow - Actual" sheetId="2" r:id="rId2"/>
    <sheet name="1st Qtr" sheetId="3" r:id="rId3"/>
    <sheet name="2nd Qtr" sheetId="4" r:id="rId4"/>
    <sheet name="3rd Qtr" sheetId="5" r:id="rId5"/>
    <sheet name="4th Qtr" sheetId="6" r:id="rId6"/>
    <sheet name="All Qtrs Comparison" sheetId="7" r:id="rId7"/>
    <sheet name="Loan Amortization Sch" sheetId="8" r:id="rId8"/>
  </sheets>
  <definedNames>
    <definedName name="_xlnm.Print_Area" localSheetId="2">'1st Qtr'!$A$1:$N$43</definedName>
    <definedName name="_xlnm.Print_Area" localSheetId="3">'2nd Qtr'!$A$1:$L$44</definedName>
    <definedName name="_xlnm.Print_Area" localSheetId="4">'3rd Qtr'!$A$1:$L$44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<sst xmlns="http://schemas.openxmlformats.org/spreadsheetml/2006/main" count="263" uniqueCount="88">
  <si>
    <t>12-Month Cash Flow Statement</t>
  </si>
  <si>
    <t>Month</t>
  </si>
  <si>
    <t>Start-Up</t>
  </si>
  <si>
    <t>TOTAL</t>
  </si>
  <si>
    <r>
      <t xml:space="preserve">1.  CASH ON HAND </t>
    </r>
    <r>
      <rPr>
        <sz val="10"/>
        <rFont val="Book Antiqua"/>
        <family val="1"/>
      </rPr>
      <t>(Beg. Of Month)</t>
    </r>
  </si>
  <si>
    <t>2.  CASH RECEIPTS</t>
  </si>
  <si>
    <t xml:space="preserve">      Cost of Goods Sold</t>
  </si>
  <si>
    <t xml:space="preserve">      Loan or Other Cash Injection</t>
  </si>
  <si>
    <t>3.  TOTAL CASH RECEIPTS</t>
  </si>
  <si>
    <t>4.  TOTAL CASH AVAILABLE</t>
  </si>
  <si>
    <t>5.  CASH PAID OUT</t>
  </si>
  <si>
    <t xml:space="preserve">     Auto Expense &amp; Repair</t>
  </si>
  <si>
    <t xml:space="preserve">     Rent</t>
  </si>
  <si>
    <t xml:space="preserve">     Cellphone</t>
  </si>
  <si>
    <t xml:space="preserve">          Electricity</t>
  </si>
  <si>
    <t xml:space="preserve">          Telephone</t>
  </si>
  <si>
    <t xml:space="preserve">          Other</t>
  </si>
  <si>
    <t xml:space="preserve">     Internet</t>
  </si>
  <si>
    <t xml:space="preserve">     Taxes - Income</t>
  </si>
  <si>
    <t xml:space="preserve">     Professional Devel. &amp; Mtgs.</t>
  </si>
  <si>
    <t xml:space="preserve">     Miscellaneous</t>
  </si>
  <si>
    <t xml:space="preserve">     Owner's Withdrawal</t>
  </si>
  <si>
    <t>6.  TOTAL CASH PAID OUT</t>
  </si>
  <si>
    <t>7.  CASH BALANCE</t>
  </si>
  <si>
    <t>Start-up and 1st Quarter Projected</t>
  </si>
  <si>
    <t>1st Qtr</t>
  </si>
  <si>
    <t>Totals</t>
  </si>
  <si>
    <t>% of</t>
  </si>
  <si>
    <t>total</t>
  </si>
  <si>
    <t>Difference</t>
  </si>
  <si>
    <r>
      <t xml:space="preserve">     </t>
    </r>
    <r>
      <rPr>
        <b/>
        <sz val="10"/>
        <rFont val="Book Antiqua"/>
        <family val="1"/>
      </rPr>
      <t>Utilities</t>
    </r>
  </si>
  <si>
    <r>
      <t xml:space="preserve">     </t>
    </r>
    <r>
      <rPr>
        <b/>
        <sz val="10"/>
        <rFont val="Book Antiqua"/>
        <family val="1"/>
      </rPr>
      <t>Insurance</t>
    </r>
  </si>
  <si>
    <t xml:space="preserve">          Liability / Theft / Fire</t>
  </si>
  <si>
    <t xml:space="preserve">          Medical / Life</t>
  </si>
  <si>
    <t xml:space="preserve">     Advertising / Marketing</t>
  </si>
  <si>
    <t>Projected</t>
  </si>
  <si>
    <t>vs. Actual</t>
  </si>
  <si>
    <t xml:space="preserve">     Travel / Fuel</t>
  </si>
  <si>
    <t>Cash Flow Comparison</t>
  </si>
  <si>
    <t xml:space="preserve">      Cash Sales - </t>
  </si>
  <si>
    <t>2nd Quarter Projected</t>
  </si>
  <si>
    <r>
      <t xml:space="preserve">              </t>
    </r>
    <r>
      <rPr>
        <b/>
        <u val="single"/>
        <sz val="10"/>
        <rFont val="Book Antiqua"/>
        <family val="1"/>
      </rPr>
      <t>Start-up and 1st Quarter Actual</t>
    </r>
  </si>
  <si>
    <t>3rd Qtr</t>
  </si>
  <si>
    <t>2nd Qtr</t>
  </si>
  <si>
    <t>3rd Quarter Projected</t>
  </si>
  <si>
    <t>4th Quarter Projected</t>
  </si>
  <si>
    <t>4th Qtr</t>
  </si>
  <si>
    <r>
      <t xml:space="preserve">               </t>
    </r>
    <r>
      <rPr>
        <b/>
        <u val="single"/>
        <sz val="10"/>
        <rFont val="Book Antiqua"/>
        <family val="1"/>
      </rPr>
      <t>4th Quarter Actual</t>
    </r>
  </si>
  <si>
    <r>
      <t xml:space="preserve">               </t>
    </r>
    <r>
      <rPr>
        <b/>
        <u val="single"/>
        <sz val="10"/>
        <rFont val="Book Antiqua"/>
        <family val="1"/>
      </rPr>
      <t>2nd Quarter Actual</t>
    </r>
  </si>
  <si>
    <r>
      <t xml:space="preserve">               </t>
    </r>
    <r>
      <rPr>
        <b/>
        <u val="single"/>
        <sz val="10"/>
        <rFont val="Book Antiqua"/>
        <family val="1"/>
      </rPr>
      <t>3rd Quarter Actual</t>
    </r>
  </si>
  <si>
    <t>Actual</t>
  </si>
  <si>
    <t>Proj.</t>
  </si>
  <si>
    <t>Act.</t>
  </si>
  <si>
    <t>Diff.</t>
  </si>
  <si>
    <t>Cost of</t>
  </si>
  <si>
    <t xml:space="preserve">Cost of </t>
  </si>
  <si>
    <t>Summary Comparisons</t>
  </si>
  <si>
    <t xml:space="preserve">     Wages / Payroll Exp</t>
  </si>
  <si>
    <t xml:space="preserve">     Independent Contractors Exp</t>
  </si>
  <si>
    <t xml:space="preserve">     Accounting / Legal</t>
  </si>
  <si>
    <t xml:space="preserve">     Office Supplies</t>
  </si>
  <si>
    <t xml:space="preserve">                     Start-up and Year 1 - Projected</t>
  </si>
  <si>
    <t xml:space="preserve">                     Start-up and Year 1 - Actual</t>
  </si>
  <si>
    <t xml:space="preserve">     Subtotal Fixed Costs</t>
  </si>
  <si>
    <t>PAYMENTS</t>
  </si>
  <si>
    <t>YEAR 1</t>
  </si>
  <si>
    <t>YEAR 2</t>
  </si>
  <si>
    <t>YEAR 3</t>
  </si>
  <si>
    <t>YEAR 4</t>
  </si>
  <si>
    <t>YEAR 5</t>
  </si>
  <si>
    <t>LOAN AMORTIZATION SCHEDULE</t>
  </si>
  <si>
    <t>INTEREST</t>
  </si>
  <si>
    <t>PRINCIPLE</t>
  </si>
  <si>
    <t>LOAN AMOUNT</t>
  </si>
  <si>
    <t>TO DATE INT</t>
  </si>
  <si>
    <t>ANNUAL INTEREST RATE</t>
  </si>
  <si>
    <t>TO DATE PRIN</t>
  </si>
  <si>
    <t>TERM OF LOAN</t>
  </si>
  <si>
    <t>MONTHLY PAYMENT</t>
  </si>
  <si>
    <t>BALANCE DUE</t>
  </si>
  <si>
    <t>INTEREST PAYMENT</t>
  </si>
  <si>
    <t>PRINCIPLE PAYMENT</t>
  </si>
  <si>
    <t>TOTAL PAYMENT</t>
  </si>
  <si>
    <t xml:space="preserve">          Auto / E&amp;O</t>
  </si>
  <si>
    <t xml:space="preserve">     Fees &amp; Licenses</t>
  </si>
  <si>
    <t xml:space="preserve">     Materials / Supplies / Inventory</t>
  </si>
  <si>
    <t xml:space="preserve">     Loan Repayment</t>
  </si>
  <si>
    <t xml:space="preserve">     Capital Purchases / Equipment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</si>
</sst>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(0.00\)"/>
    <numFmt numFmtId="166" formatCode="0_);[Red]\(0\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Book Antiqua"/>
      <family val="1"/>
    </font>
    <font>
      <b/>
      <u val="single"/>
      <sz val="12"/>
      <name val="Book Antiqua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41" fontId="2" fillId="0" borderId="0" xfId="0" applyNumberFormat="1" applyFont="1" applyAlignment="1">
      <alignment horizontal="centerContinuous"/>
    </xf>
    <xf numFmtId="41" fontId="2" fillId="0" borderId="0" xfId="0" applyNumberFormat="1" applyFont="1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Alignment="1">
      <alignment horizontal="center"/>
    </xf>
    <xf numFmtId="41" fontId="2" fillId="0" borderId="1" xfId="0" applyNumberFormat="1" applyFont="1" applyBorder="1" applyAlignment="1">
      <alignment/>
    </xf>
    <xf numFmtId="41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0" fillId="0" borderId="0" xfId="0" applyNumberFormat="1" applyAlignment="1">
      <alignment/>
    </xf>
    <xf numFmtId="0" fontId="0" fillId="0" borderId="0" xfId="0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1" fontId="2" fillId="2" borderId="0" xfId="0" applyNumberFormat="1" applyFont="1" applyFill="1" applyAlignment="1">
      <alignment/>
    </xf>
    <xf numFmtId="41" fontId="2" fillId="2" borderId="7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1" fontId="2" fillId="2" borderId="8" xfId="0" applyNumberFormat="1" applyFont="1" applyFill="1" applyBorder="1" applyAlignment="1">
      <alignment/>
    </xf>
    <xf numFmtId="41" fontId="2" fillId="0" borderId="7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41" fontId="2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0" fontId="0" fillId="0" borderId="8" xfId="0" applyBorder="1" applyAlignment="1">
      <alignment/>
    </xf>
    <xf numFmtId="164" fontId="2" fillId="0" borderId="0" xfId="21" applyNumberFormat="1" applyFont="1" applyAlignment="1">
      <alignment/>
    </xf>
    <xf numFmtId="0" fontId="2" fillId="0" borderId="0" xfId="0" applyFont="1" applyFill="1" applyAlignment="1">
      <alignment/>
    </xf>
    <xf numFmtId="164" fontId="2" fillId="0" borderId="0" xfId="21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1" fontId="2" fillId="0" borderId="1" xfId="0" applyNumberFormat="1" applyFont="1" applyBorder="1" applyAlignment="1">
      <alignment/>
    </xf>
    <xf numFmtId="41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1" fontId="2" fillId="0" borderId="8" xfId="0" applyNumberFormat="1" applyFont="1" applyBorder="1" applyAlignment="1">
      <alignment horizontal="centerContinuous"/>
    </xf>
    <xf numFmtId="41" fontId="2" fillId="0" borderId="8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41" fontId="2" fillId="0" borderId="18" xfId="0" applyNumberFormat="1" applyFont="1" applyBorder="1" applyAlignment="1">
      <alignment/>
    </xf>
    <xf numFmtId="41" fontId="2" fillId="0" borderId="19" xfId="0" applyNumberFormat="1" applyFont="1" applyBorder="1" applyAlignment="1">
      <alignment/>
    </xf>
    <xf numFmtId="166" fontId="0" fillId="0" borderId="0" xfId="0" applyNumberFormat="1" applyAlignment="1">
      <alignment/>
    </xf>
    <xf numFmtId="6" fontId="0" fillId="0" borderId="7" xfId="17" applyNumberFormat="1" applyBorder="1" applyAlignment="1">
      <alignment/>
    </xf>
    <xf numFmtId="6" fontId="2" fillId="0" borderId="7" xfId="17" applyNumberFormat="1" applyFont="1" applyBorder="1" applyAlignment="1">
      <alignment horizontal="center"/>
    </xf>
    <xf numFmtId="6" fontId="2" fillId="0" borderId="9" xfId="17" applyNumberFormat="1" applyFont="1" applyBorder="1" applyAlignment="1">
      <alignment/>
    </xf>
    <xf numFmtId="6" fontId="2" fillId="2" borderId="7" xfId="17" applyNumberFormat="1" applyFont="1" applyFill="1" applyBorder="1" applyAlignment="1">
      <alignment/>
    </xf>
    <xf numFmtId="6" fontId="2" fillId="0" borderId="7" xfId="17" applyNumberFormat="1" applyFont="1" applyBorder="1" applyAlignment="1">
      <alignment/>
    </xf>
    <xf numFmtId="6" fontId="2" fillId="3" borderId="13" xfId="17" applyNumberFormat="1" applyFont="1" applyFill="1" applyBorder="1" applyAlignment="1">
      <alignment/>
    </xf>
    <xf numFmtId="6" fontId="2" fillId="3" borderId="11" xfId="17" applyNumberFormat="1" applyFont="1" applyFill="1" applyBorder="1" applyAlignment="1">
      <alignment/>
    </xf>
    <xf numFmtId="164" fontId="2" fillId="2" borderId="1" xfId="21" applyNumberFormat="1" applyFont="1" applyFill="1" applyBorder="1" applyAlignment="1">
      <alignment horizontal="center"/>
    </xf>
    <xf numFmtId="41" fontId="2" fillId="2" borderId="3" xfId="0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0" fontId="6" fillId="0" borderId="0" xfId="0" applyFont="1" applyAlignment="1">
      <alignment/>
    </xf>
    <xf numFmtId="41" fontId="2" fillId="2" borderId="0" xfId="0" applyNumberFormat="1" applyFont="1" applyFill="1" applyBorder="1" applyAlignment="1">
      <alignment/>
    </xf>
    <xf numFmtId="6" fontId="2" fillId="2" borderId="20" xfId="17" applyNumberFormat="1" applyFont="1" applyFill="1" applyBorder="1" applyAlignment="1">
      <alignment/>
    </xf>
    <xf numFmtId="0" fontId="0" fillId="2" borderId="21" xfId="0" applyFill="1" applyBorder="1" applyAlignment="1">
      <alignment horizontal="center"/>
    </xf>
    <xf numFmtId="6" fontId="2" fillId="0" borderId="13" xfId="17" applyNumberFormat="1" applyFont="1" applyBorder="1" applyAlignment="1">
      <alignment/>
    </xf>
    <xf numFmtId="6" fontId="2" fillId="2" borderId="7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1" fontId="2" fillId="0" borderId="1" xfId="0" applyNumberFormat="1" applyFont="1" applyBorder="1" applyAlignment="1">
      <alignment horizontal="left"/>
    </xf>
    <xf numFmtId="41" fontId="2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8" xfId="0" applyFont="1" applyFill="1" applyBorder="1" applyAlignment="1">
      <alignment/>
    </xf>
    <xf numFmtId="0" fontId="0" fillId="0" borderId="0" xfId="0" applyFill="1" applyBorder="1" applyAlignment="1">
      <alignment/>
    </xf>
    <xf numFmtId="164" fontId="2" fillId="2" borderId="0" xfId="21" applyNumberFormat="1" applyFont="1" applyFill="1" applyBorder="1" applyAlignment="1">
      <alignment/>
    </xf>
    <xf numFmtId="6" fontId="2" fillId="0" borderId="22" xfId="17" applyNumberFormat="1" applyFont="1" applyFill="1" applyBorder="1" applyAlignment="1">
      <alignment/>
    </xf>
    <xf numFmtId="6" fontId="2" fillId="0" borderId="22" xfId="0" applyNumberFormat="1" applyFont="1" applyFill="1" applyBorder="1" applyAlignment="1">
      <alignment horizontal="right"/>
    </xf>
    <xf numFmtId="0" fontId="1" fillId="0" borderId="8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1" fillId="0" borderId="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41" fontId="2" fillId="0" borderId="0" xfId="0" applyNumberFormat="1" applyFont="1" applyBorder="1" applyAlignment="1">
      <alignment horizontal="centerContinuous"/>
    </xf>
    <xf numFmtId="6" fontId="2" fillId="0" borderId="12" xfId="17" applyNumberFormat="1" applyFont="1" applyBorder="1" applyAlignment="1">
      <alignment/>
    </xf>
    <xf numFmtId="41" fontId="2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6" fontId="2" fillId="0" borderId="0" xfId="17" applyNumberFormat="1" applyFont="1" applyBorder="1" applyAlignment="1">
      <alignment/>
    </xf>
    <xf numFmtId="41" fontId="2" fillId="0" borderId="23" xfId="0" applyNumberFormat="1" applyFont="1" applyBorder="1" applyAlignment="1">
      <alignment/>
    </xf>
    <xf numFmtId="164" fontId="2" fillId="0" borderId="1" xfId="21" applyNumberFormat="1" applyFont="1" applyBorder="1" applyAlignment="1">
      <alignment/>
    </xf>
    <xf numFmtId="164" fontId="2" fillId="0" borderId="4" xfId="21" applyNumberFormat="1" applyFont="1" applyBorder="1" applyAlignment="1">
      <alignment/>
    </xf>
    <xf numFmtId="9" fontId="2" fillId="2" borderId="0" xfId="21" applyFont="1" applyFill="1" applyAlignment="1">
      <alignment/>
    </xf>
    <xf numFmtId="9" fontId="0" fillId="2" borderId="0" xfId="21" applyFill="1" applyAlignment="1">
      <alignment horizontal="center"/>
    </xf>
    <xf numFmtId="9" fontId="0" fillId="2" borderId="21" xfId="21" applyFill="1" applyBorder="1" applyAlignment="1">
      <alignment horizontal="center"/>
    </xf>
    <xf numFmtId="6" fontId="2" fillId="0" borderId="13" xfId="0" applyNumberFormat="1" applyFont="1" applyFill="1" applyBorder="1" applyAlignment="1">
      <alignment horizontal="right"/>
    </xf>
    <xf numFmtId="6" fontId="2" fillId="0" borderId="11" xfId="17" applyNumberFormat="1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1" fontId="2" fillId="2" borderId="20" xfId="0" applyNumberFormat="1" applyFont="1" applyFill="1" applyBorder="1" applyAlignment="1">
      <alignment/>
    </xf>
    <xf numFmtId="41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41" fontId="2" fillId="0" borderId="25" xfId="0" applyNumberFormat="1" applyFont="1" applyFill="1" applyBorder="1" applyAlignment="1">
      <alignment/>
    </xf>
    <xf numFmtId="3" fontId="2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6" fontId="2" fillId="0" borderId="0" xfId="17" applyNumberFormat="1" applyFont="1" applyBorder="1" applyAlignment="1">
      <alignment horizontal="center"/>
    </xf>
    <xf numFmtId="6" fontId="2" fillId="0" borderId="1" xfId="17" applyNumberFormat="1" applyFont="1" applyBorder="1" applyAlignment="1">
      <alignment horizontal="center"/>
    </xf>
    <xf numFmtId="6" fontId="2" fillId="2" borderId="26" xfId="17" applyNumberFormat="1" applyFont="1" applyFill="1" applyBorder="1" applyAlignment="1">
      <alignment/>
    </xf>
    <xf numFmtId="6" fontId="2" fillId="2" borderId="0" xfId="17" applyNumberFormat="1" applyFont="1" applyFill="1" applyBorder="1" applyAlignment="1">
      <alignment/>
    </xf>
    <xf numFmtId="6" fontId="2" fillId="0" borderId="1" xfId="17" applyNumberFormat="1" applyFont="1" applyBorder="1" applyAlignment="1">
      <alignment/>
    </xf>
    <xf numFmtId="6" fontId="2" fillId="3" borderId="5" xfId="17" applyNumberFormat="1" applyFont="1" applyFill="1" applyBorder="1" applyAlignment="1">
      <alignment/>
    </xf>
    <xf numFmtId="6" fontId="2" fillId="2" borderId="0" xfId="0" applyNumberFormat="1" applyFont="1" applyFill="1" applyBorder="1" applyAlignment="1">
      <alignment/>
    </xf>
    <xf numFmtId="6" fontId="2" fillId="0" borderId="4" xfId="17" applyNumberFormat="1" applyFont="1" applyBorder="1" applyAlignment="1">
      <alignment/>
    </xf>
    <xf numFmtId="6" fontId="2" fillId="0" borderId="5" xfId="17" applyNumberFormat="1" applyFont="1" applyBorder="1" applyAlignment="1">
      <alignment/>
    </xf>
    <xf numFmtId="6" fontId="2" fillId="0" borderId="6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41" fontId="2" fillId="0" borderId="27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/>
    </xf>
    <xf numFmtId="41" fontId="2" fillId="0" borderId="10" xfId="0" applyNumberFormat="1" applyFont="1" applyBorder="1" applyAlignment="1">
      <alignment horizontal="center"/>
    </xf>
    <xf numFmtId="9" fontId="2" fillId="0" borderId="7" xfId="21" applyFont="1" applyBorder="1" applyAlignment="1">
      <alignment horizontal="center"/>
    </xf>
    <xf numFmtId="9" fontId="2" fillId="0" borderId="9" xfId="21" applyFont="1" applyBorder="1" applyAlignment="1">
      <alignment horizontal="center"/>
    </xf>
    <xf numFmtId="9" fontId="2" fillId="0" borderId="12" xfId="21" applyFont="1" applyBorder="1" applyAlignment="1">
      <alignment horizontal="center"/>
    </xf>
    <xf numFmtId="164" fontId="2" fillId="0" borderId="7" xfId="21" applyNumberFormat="1" applyFont="1" applyBorder="1" applyAlignment="1">
      <alignment horizontal="center"/>
    </xf>
    <xf numFmtId="164" fontId="2" fillId="0" borderId="9" xfId="21" applyNumberFormat="1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164" fontId="2" fillId="2" borderId="13" xfId="21" applyNumberFormat="1" applyFont="1" applyFill="1" applyBorder="1" applyAlignment="1">
      <alignment horizontal="center"/>
    </xf>
    <xf numFmtId="41" fontId="2" fillId="2" borderId="24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2" borderId="20" xfId="0" applyFill="1" applyBorder="1" applyAlignment="1">
      <alignment horizontal="center"/>
    </xf>
    <xf numFmtId="43" fontId="8" fillId="0" borderId="0" xfId="15" applyFont="1" applyAlignment="1">
      <alignment/>
    </xf>
    <xf numFmtId="43" fontId="9" fillId="0" borderId="0" xfId="15" applyFont="1" applyAlignment="1">
      <alignment/>
    </xf>
    <xf numFmtId="43" fontId="8" fillId="0" borderId="0" xfId="15" applyFont="1" applyAlignment="1">
      <alignment horizontal="centerContinuous"/>
    </xf>
    <xf numFmtId="10" fontId="8" fillId="0" borderId="0" xfId="21" applyNumberFormat="1" applyFont="1" applyAlignment="1">
      <alignment/>
    </xf>
    <xf numFmtId="8" fontId="8" fillId="0" borderId="0" xfId="15" applyNumberFormat="1" applyFont="1" applyAlignment="1">
      <alignment/>
    </xf>
    <xf numFmtId="167" fontId="8" fillId="0" borderId="0" xfId="15" applyNumberFormat="1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4"/>
  <sheetViews>
    <sheetView tabSelected="1" workbookViewId="0" topLeftCell="A1">
      <selection activeCell="A2" sqref="A2"/>
    </sheetView>
  </sheetViews>
  <sheetFormatPr defaultColWidth="9.140625" defaultRowHeight="12.75" outlineLevelRow="1" outlineLevelCol="1"/>
  <cols>
    <col min="1" max="1" width="33.7109375" style="36" bestFit="1" customWidth="1"/>
    <col min="2" max="2" width="10.140625" style="8" customWidth="1"/>
    <col min="3" max="8" width="9.140625" style="8" customWidth="1" outlineLevel="1"/>
    <col min="9" max="15" width="9.140625" style="8" customWidth="1"/>
    <col min="16" max="16" width="8.140625" style="0" customWidth="1"/>
  </cols>
  <sheetData>
    <row r="1" spans="1:15" ht="1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15">
      <c r="A2" s="80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5">
      <c r="A3" s="8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6" ht="12" customHeight="1">
      <c r="A4" s="18"/>
      <c r="B4" s="2"/>
      <c r="C4" s="4" t="s">
        <v>1</v>
      </c>
      <c r="D4" s="4" t="s">
        <v>1</v>
      </c>
      <c r="E4" s="4" t="s">
        <v>1</v>
      </c>
      <c r="F4" s="4" t="s">
        <v>1</v>
      </c>
      <c r="G4" s="4" t="s">
        <v>1</v>
      </c>
      <c r="H4" s="4" t="s">
        <v>1</v>
      </c>
      <c r="I4" s="4" t="s">
        <v>1</v>
      </c>
      <c r="J4" s="4" t="s">
        <v>1</v>
      </c>
      <c r="K4" s="4" t="s">
        <v>1</v>
      </c>
      <c r="L4" s="4" t="s">
        <v>1</v>
      </c>
      <c r="M4" s="4" t="s">
        <v>1</v>
      </c>
      <c r="N4" s="4" t="s">
        <v>1</v>
      </c>
      <c r="O4" s="2"/>
      <c r="P4" s="21" t="s">
        <v>27</v>
      </c>
    </row>
    <row r="5" spans="1:16" ht="13.5">
      <c r="A5" s="31"/>
      <c r="B5" s="5" t="s">
        <v>2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 t="s">
        <v>3</v>
      </c>
      <c r="P5" s="23" t="s">
        <v>28</v>
      </c>
    </row>
    <row r="6" spans="1:16" ht="15">
      <c r="A6" s="82" t="s">
        <v>4</v>
      </c>
      <c r="B6" s="24"/>
      <c r="C6" s="2">
        <f aca="true" t="shared" si="0" ref="C6:N6">+B43</f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4"/>
      <c r="P6" s="24"/>
    </row>
    <row r="7" spans="1:16" ht="15">
      <c r="A7" s="82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3.5">
      <c r="A8" s="75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f>SUM(B8:N8)</f>
        <v>0</v>
      </c>
      <c r="P8" s="37" t="e">
        <f>O8/O12</f>
        <v>#DIV/0!</v>
      </c>
    </row>
    <row r="9" spans="1:16" ht="13.5">
      <c r="A9" s="75" t="s">
        <v>39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f>SUM(B9:N9)</f>
        <v>0</v>
      </c>
      <c r="P9" s="37" t="e">
        <f>O9/O13</f>
        <v>#DIV/0!</v>
      </c>
    </row>
    <row r="10" spans="1:16" ht="13.5">
      <c r="A10" s="75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f>SUM(B10:N10)</f>
        <v>0</v>
      </c>
      <c r="P10" s="2" t="e">
        <f>O10/O12</f>
        <v>#DIV/0!</v>
      </c>
    </row>
    <row r="11" spans="1:29" ht="13.5">
      <c r="A11" s="83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f>SUM(B11:N11)</f>
        <v>0</v>
      </c>
      <c r="P11" s="96" t="e">
        <f>O11/O12</f>
        <v>#DIV/0!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49" ht="15.75" thickBot="1">
      <c r="A12" s="84" t="s">
        <v>8</v>
      </c>
      <c r="B12" s="10">
        <f>SUM(B8+B9-B10+B11)</f>
        <v>0</v>
      </c>
      <c r="C12" s="10">
        <f aca="true" t="shared" si="1" ref="C12:O12">SUM(C8+C9-C10+C11)</f>
        <v>0</v>
      </c>
      <c r="D12" s="10">
        <f t="shared" si="1"/>
        <v>0</v>
      </c>
      <c r="E12" s="10">
        <f t="shared" si="1"/>
        <v>0</v>
      </c>
      <c r="F12" s="10">
        <f t="shared" si="1"/>
        <v>0</v>
      </c>
      <c r="G12" s="10">
        <f t="shared" si="1"/>
        <v>0</v>
      </c>
      <c r="H12" s="10">
        <f t="shared" si="1"/>
        <v>0</v>
      </c>
      <c r="I12" s="10">
        <f t="shared" si="1"/>
        <v>0</v>
      </c>
      <c r="J12" s="10">
        <f t="shared" si="1"/>
        <v>0</v>
      </c>
      <c r="K12" s="10">
        <f t="shared" si="1"/>
        <v>0</v>
      </c>
      <c r="L12" s="10">
        <f t="shared" si="1"/>
        <v>0</v>
      </c>
      <c r="M12" s="10">
        <f t="shared" si="1"/>
        <v>0</v>
      </c>
      <c r="N12" s="10">
        <f t="shared" si="1"/>
        <v>0</v>
      </c>
      <c r="O12" s="10">
        <f t="shared" si="1"/>
        <v>0</v>
      </c>
      <c r="P12" s="2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6.5" thickBot="1" thickTop="1">
      <c r="A13" s="85" t="s">
        <v>9</v>
      </c>
      <c r="B13" s="11">
        <f aca="true" t="shared" si="2" ref="B13:N13">+B6+B12</f>
        <v>0</v>
      </c>
      <c r="C13" s="11">
        <f t="shared" si="2"/>
        <v>0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11">
        <f t="shared" si="2"/>
        <v>0</v>
      </c>
      <c r="N13" s="11">
        <f t="shared" si="2"/>
        <v>0</v>
      </c>
      <c r="O13" s="10">
        <f>SUM(O8+O9-O10+O11)</f>
        <v>0</v>
      </c>
      <c r="P13" s="24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5.75" thickTop="1">
      <c r="A14" s="82" t="s">
        <v>10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49" ht="13.5" outlineLevel="1">
      <c r="A15" s="75" t="s">
        <v>57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f>SUM(B15:N15)</f>
        <v>0</v>
      </c>
      <c r="P15" s="39" t="e">
        <f>O15/$O$42</f>
        <v>#DIV/0!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ht="13.5" outlineLevel="1">
      <c r="A16" s="75" t="s">
        <v>58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f aca="true" t="shared" si="3" ref="O16:O42">SUM(B16:N16)</f>
        <v>0</v>
      </c>
      <c r="P16" s="39" t="e">
        <f aca="true" t="shared" si="4" ref="P16:P41">O16/$O$42</f>
        <v>#DIV/0!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16" ht="13.5" outlineLevel="1">
      <c r="A17" s="75" t="s">
        <v>60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f t="shared" si="3"/>
        <v>0</v>
      </c>
      <c r="P17" s="39" t="e">
        <f t="shared" si="4"/>
        <v>#DIV/0!</v>
      </c>
    </row>
    <row r="18" spans="1:16" ht="13.5" outlineLevel="1">
      <c r="A18" s="75" t="s">
        <v>59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f t="shared" si="3"/>
        <v>0</v>
      </c>
      <c r="P18" s="39" t="e">
        <f t="shared" si="4"/>
        <v>#DIV/0!</v>
      </c>
    </row>
    <row r="19" spans="1:16" ht="13.5" outlineLevel="1">
      <c r="A19" s="75" t="s">
        <v>34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f t="shared" si="3"/>
        <v>0</v>
      </c>
      <c r="P19" s="39" t="e">
        <f t="shared" si="4"/>
        <v>#DIV/0!</v>
      </c>
    </row>
    <row r="20" spans="1:16" ht="13.5" outlineLevel="1">
      <c r="A20" s="75" t="s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f t="shared" si="3"/>
        <v>0</v>
      </c>
      <c r="P20" s="39" t="e">
        <f t="shared" si="4"/>
        <v>#DIV/0!</v>
      </c>
    </row>
    <row r="21" spans="1:16" ht="13.5" outlineLevel="1">
      <c r="A21" s="75" t="s">
        <v>37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f t="shared" si="3"/>
        <v>0</v>
      </c>
      <c r="P21" s="39" t="e">
        <f t="shared" si="4"/>
        <v>#DIV/0!</v>
      </c>
    </row>
    <row r="22" spans="1:16" ht="13.5" outlineLevel="1">
      <c r="A22" s="75" t="s">
        <v>12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f t="shared" si="3"/>
        <v>0</v>
      </c>
      <c r="P22" s="39" t="e">
        <f t="shared" si="4"/>
        <v>#DIV/0!</v>
      </c>
    </row>
    <row r="23" spans="1:16" ht="13.5" outlineLevel="1">
      <c r="A23" s="75" t="s">
        <v>13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f t="shared" si="3"/>
        <v>0</v>
      </c>
      <c r="P23" s="39" t="e">
        <f t="shared" si="4"/>
        <v>#DIV/0!</v>
      </c>
    </row>
    <row r="24" spans="1:16" ht="13.5" outlineLevel="1">
      <c r="A24" s="75" t="s">
        <v>17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f t="shared" si="3"/>
        <v>0</v>
      </c>
      <c r="P24" s="39" t="e">
        <f t="shared" si="4"/>
        <v>#DIV/0!</v>
      </c>
    </row>
    <row r="25" spans="1:16" ht="15" outlineLevel="1">
      <c r="A25" s="75" t="s">
        <v>30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3.5" outlineLevel="1">
      <c r="A26" s="75" t="s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f t="shared" si="3"/>
        <v>0</v>
      </c>
      <c r="P26" s="39" t="e">
        <f t="shared" si="4"/>
        <v>#DIV/0!</v>
      </c>
    </row>
    <row r="27" spans="1:16" ht="13.5" outlineLevel="1">
      <c r="A27" s="75" t="s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>
        <f t="shared" si="3"/>
        <v>0</v>
      </c>
      <c r="P27" s="39" t="e">
        <f t="shared" si="4"/>
        <v>#DIV/0!</v>
      </c>
    </row>
    <row r="28" spans="1:16" ht="13.5" outlineLevel="1">
      <c r="A28" s="75" t="s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>
        <f t="shared" si="3"/>
        <v>0</v>
      </c>
      <c r="P28" s="39" t="e">
        <f t="shared" si="4"/>
        <v>#DIV/0!</v>
      </c>
    </row>
    <row r="29" spans="1:16" ht="15" outlineLevel="1">
      <c r="A29" s="75" t="s">
        <v>31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3.5" outlineLevel="1">
      <c r="A30" s="75" t="s">
        <v>32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>
        <f t="shared" si="3"/>
        <v>0</v>
      </c>
      <c r="P30" s="39" t="e">
        <f t="shared" si="4"/>
        <v>#DIV/0!</v>
      </c>
    </row>
    <row r="31" spans="1:16" ht="13.5" outlineLevel="1">
      <c r="A31" s="75" t="s">
        <v>83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>
        <f t="shared" si="3"/>
        <v>0</v>
      </c>
      <c r="P31" s="39" t="e">
        <f t="shared" si="4"/>
        <v>#DIV/0!</v>
      </c>
    </row>
    <row r="32" spans="1:16" ht="13.5" outlineLevel="1">
      <c r="A32" s="75" t="s">
        <v>33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f t="shared" si="3"/>
        <v>0</v>
      </c>
      <c r="P32" s="39" t="e">
        <f t="shared" si="4"/>
        <v>#DIV/0!</v>
      </c>
    </row>
    <row r="33" spans="1:16" ht="13.5" outlineLevel="1">
      <c r="A33" s="75" t="s">
        <v>84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f t="shared" si="3"/>
        <v>0</v>
      </c>
      <c r="P33" s="39" t="e">
        <f t="shared" si="4"/>
        <v>#DIV/0!</v>
      </c>
    </row>
    <row r="34" spans="1:16" ht="13.5" outlineLevel="1">
      <c r="A34" s="75" t="s">
        <v>18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>
        <f t="shared" si="3"/>
        <v>0</v>
      </c>
      <c r="P34" s="39" t="e">
        <f t="shared" si="4"/>
        <v>#DIV/0!</v>
      </c>
    </row>
    <row r="35" spans="1:16" ht="13.5" outlineLevel="1">
      <c r="A35" s="75" t="s">
        <v>85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>
        <f t="shared" si="3"/>
        <v>0</v>
      </c>
      <c r="P35" s="39" t="e">
        <f t="shared" si="4"/>
        <v>#DIV/0!</v>
      </c>
    </row>
    <row r="36" spans="1:16" ht="13.5" outlineLevel="1">
      <c r="A36" s="75" t="s">
        <v>19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>
        <f t="shared" si="3"/>
        <v>0</v>
      </c>
      <c r="P36" s="39" t="e">
        <f t="shared" si="4"/>
        <v>#DIV/0!</v>
      </c>
    </row>
    <row r="37" spans="1:60" ht="13.5" outlineLevel="1">
      <c r="A37" s="75" t="s">
        <v>20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5">
        <f t="shared" si="3"/>
        <v>0</v>
      </c>
      <c r="P37" s="96" t="e">
        <f t="shared" si="4"/>
        <v>#DIV/0!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</row>
    <row r="38" spans="1:60" ht="15">
      <c r="A38" s="86" t="s">
        <v>63</v>
      </c>
      <c r="B38" s="14">
        <f>SUM(B14:B37)</f>
        <v>0</v>
      </c>
      <c r="C38" s="14">
        <f aca="true" t="shared" si="5" ref="C38:N38">SUM(C14:C37)</f>
        <v>0</v>
      </c>
      <c r="D38" s="14">
        <f t="shared" si="5"/>
        <v>0</v>
      </c>
      <c r="E38" s="14">
        <f t="shared" si="5"/>
        <v>0</v>
      </c>
      <c r="F38" s="14">
        <f t="shared" si="5"/>
        <v>0</v>
      </c>
      <c r="G38" s="14">
        <f t="shared" si="5"/>
        <v>0</v>
      </c>
      <c r="H38" s="14">
        <f t="shared" si="5"/>
        <v>0</v>
      </c>
      <c r="I38" s="14">
        <f t="shared" si="5"/>
        <v>0</v>
      </c>
      <c r="J38" s="14">
        <f t="shared" si="5"/>
        <v>0</v>
      </c>
      <c r="K38" s="14">
        <f t="shared" si="5"/>
        <v>0</v>
      </c>
      <c r="L38" s="14">
        <f t="shared" si="5"/>
        <v>0</v>
      </c>
      <c r="M38" s="14">
        <f t="shared" si="5"/>
        <v>0</v>
      </c>
      <c r="N38" s="14">
        <f t="shared" si="5"/>
        <v>0</v>
      </c>
      <c r="O38" s="14">
        <f t="shared" si="3"/>
        <v>0</v>
      </c>
      <c r="P38" s="97" t="e">
        <f t="shared" si="4"/>
        <v>#DIV/0!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</row>
    <row r="39" spans="1:60" ht="13.5">
      <c r="A39" s="75" t="s">
        <v>86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>
        <f t="shared" si="3"/>
        <v>0</v>
      </c>
      <c r="P39" s="39" t="e">
        <f t="shared" si="4"/>
        <v>#DIV/0!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</row>
    <row r="40" spans="1:60" ht="13.5">
      <c r="A40" s="75" t="s">
        <v>87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>
        <f t="shared" si="3"/>
        <v>0</v>
      </c>
      <c r="P40" s="39" t="e">
        <f t="shared" si="4"/>
        <v>#DIV/0!</v>
      </c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</row>
    <row r="41" spans="1:60" ht="13.5">
      <c r="A41" s="83" t="s">
        <v>21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3"/>
        <v>0</v>
      </c>
      <c r="P41" s="96" t="e">
        <f t="shared" si="4"/>
        <v>#DIV/0!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</row>
    <row r="42" spans="1:60" ht="15.75" thickBot="1">
      <c r="A42" s="87" t="s">
        <v>22</v>
      </c>
      <c r="B42" s="15">
        <f>SUM(B38:B41)</f>
        <v>0</v>
      </c>
      <c r="C42" s="15">
        <f aca="true" t="shared" si="6" ref="C42:N42">SUM(C38:C41)</f>
        <v>0</v>
      </c>
      <c r="D42" s="15">
        <f t="shared" si="6"/>
        <v>0</v>
      </c>
      <c r="E42" s="15">
        <f t="shared" si="6"/>
        <v>0</v>
      </c>
      <c r="F42" s="15">
        <f t="shared" si="6"/>
        <v>0</v>
      </c>
      <c r="G42" s="15">
        <f t="shared" si="6"/>
        <v>0</v>
      </c>
      <c r="H42" s="15">
        <f t="shared" si="6"/>
        <v>0</v>
      </c>
      <c r="I42" s="15">
        <f t="shared" si="6"/>
        <v>0</v>
      </c>
      <c r="J42" s="15">
        <f t="shared" si="6"/>
        <v>0</v>
      </c>
      <c r="K42" s="15">
        <f t="shared" si="6"/>
        <v>0</v>
      </c>
      <c r="L42" s="15">
        <f t="shared" si="6"/>
        <v>0</v>
      </c>
      <c r="M42" s="15">
        <f t="shared" si="6"/>
        <v>0</v>
      </c>
      <c r="N42" s="15">
        <f t="shared" si="6"/>
        <v>0</v>
      </c>
      <c r="O42" s="2">
        <f t="shared" si="3"/>
        <v>0</v>
      </c>
      <c r="P42" s="77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</row>
    <row r="43" spans="1:60" ht="16.5" thickBot="1" thickTop="1">
      <c r="A43" s="88" t="s">
        <v>23</v>
      </c>
      <c r="B43" s="16">
        <f aca="true" t="shared" si="7" ref="B43:O43">+B13-B42</f>
        <v>0</v>
      </c>
      <c r="C43" s="16">
        <f t="shared" si="7"/>
        <v>0</v>
      </c>
      <c r="D43" s="16">
        <f t="shared" si="7"/>
        <v>0</v>
      </c>
      <c r="E43" s="16">
        <f t="shared" si="7"/>
        <v>0</v>
      </c>
      <c r="F43" s="16">
        <f t="shared" si="7"/>
        <v>0</v>
      </c>
      <c r="G43" s="16">
        <f t="shared" si="7"/>
        <v>0</v>
      </c>
      <c r="H43" s="16">
        <f t="shared" si="7"/>
        <v>0</v>
      </c>
      <c r="I43" s="16">
        <f t="shared" si="7"/>
        <v>0</v>
      </c>
      <c r="J43" s="16">
        <f t="shared" si="7"/>
        <v>0</v>
      </c>
      <c r="K43" s="16">
        <f t="shared" si="7"/>
        <v>0</v>
      </c>
      <c r="L43" s="16">
        <f t="shared" si="7"/>
        <v>0</v>
      </c>
      <c r="M43" s="16">
        <f t="shared" si="7"/>
        <v>0</v>
      </c>
      <c r="N43" s="16">
        <f t="shared" si="7"/>
        <v>0</v>
      </c>
      <c r="O43" s="16">
        <f t="shared" si="7"/>
        <v>0</v>
      </c>
      <c r="P43" s="77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</row>
    <row r="44" spans="1:60" ht="13.5">
      <c r="A44" s="1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3">
        <f>+O12-O42</f>
        <v>0</v>
      </c>
      <c r="P44" s="13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</row>
  </sheetData>
  <mergeCells count="1">
    <mergeCell ref="A1:O1"/>
  </mergeCells>
  <printOptions gridLines="1"/>
  <pageMargins left="0.59" right="0.53" top="1" bottom="1" header="0.5" footer="0.5"/>
  <pageSetup fitToHeight="1" fitToWidth="1" horizontalDpi="600" verticalDpi="600" orientation="landscape" scale="75" r:id="rId1"/>
  <headerFooter alignWithMargins="0">
    <oddFooter>&amp;L&amp;F&amp;C&amp;D&amp;R&amp;P of 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4"/>
  <sheetViews>
    <sheetView workbookViewId="0" topLeftCell="A1">
      <selection activeCell="A3" sqref="A3"/>
    </sheetView>
  </sheetViews>
  <sheetFormatPr defaultColWidth="9.140625" defaultRowHeight="12.75" outlineLevelRow="1" outlineLevelCol="1"/>
  <cols>
    <col min="1" max="1" width="33.7109375" style="36" bestFit="1" customWidth="1"/>
    <col min="2" max="2" width="10.140625" style="8" customWidth="1"/>
    <col min="3" max="8" width="9.140625" style="8" customWidth="1" outlineLevel="1"/>
    <col min="9" max="15" width="9.140625" style="8" customWidth="1"/>
    <col min="16" max="16" width="8.140625" style="0" customWidth="1"/>
  </cols>
  <sheetData>
    <row r="1" spans="1:15" ht="1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15">
      <c r="A2" s="80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5">
      <c r="A3" s="8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6" ht="12" customHeight="1">
      <c r="A4" s="18"/>
      <c r="B4" s="2"/>
      <c r="C4" s="4" t="s">
        <v>1</v>
      </c>
      <c r="D4" s="4" t="s">
        <v>1</v>
      </c>
      <c r="E4" s="4" t="s">
        <v>1</v>
      </c>
      <c r="F4" s="4" t="s">
        <v>1</v>
      </c>
      <c r="G4" s="4" t="s">
        <v>1</v>
      </c>
      <c r="H4" s="4" t="s">
        <v>1</v>
      </c>
      <c r="I4" s="4" t="s">
        <v>1</v>
      </c>
      <c r="J4" s="4" t="s">
        <v>1</v>
      </c>
      <c r="K4" s="4" t="s">
        <v>1</v>
      </c>
      <c r="L4" s="4" t="s">
        <v>1</v>
      </c>
      <c r="M4" s="4" t="s">
        <v>1</v>
      </c>
      <c r="N4" s="4" t="s">
        <v>1</v>
      </c>
      <c r="O4" s="2"/>
      <c r="P4" s="21" t="s">
        <v>27</v>
      </c>
    </row>
    <row r="5" spans="1:16" ht="13.5">
      <c r="A5" s="31"/>
      <c r="B5" s="5" t="s">
        <v>2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 t="s">
        <v>3</v>
      </c>
      <c r="P5" s="23" t="s">
        <v>28</v>
      </c>
    </row>
    <row r="6" spans="1:16" ht="15">
      <c r="A6" s="82" t="str">
        <f>'Annual Cash Flow - Projected'!$A$6</f>
        <v>1.  CASH ON HAND (Beg. Of Month)</v>
      </c>
      <c r="B6" s="24"/>
      <c r="C6" s="2">
        <f aca="true" t="shared" si="0" ref="C6:N6">+B43</f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4"/>
      <c r="P6" s="24"/>
    </row>
    <row r="7" spans="1:16" ht="15">
      <c r="A7" s="82" t="str">
        <f>'Annual Cash Flow - Projected'!A7</f>
        <v>2.  CASH RECEIPTS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3.5">
      <c r="A8" s="75" t="str">
        <f>'Annual Cash Flow - Projected'!A8</f>
        <v>      Cash Sales - 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f>SUM(B8:N8)</f>
        <v>0</v>
      </c>
      <c r="P8" s="37" t="e">
        <f>O8/O12</f>
        <v>#DIV/0!</v>
      </c>
    </row>
    <row r="9" spans="1:16" ht="13.5">
      <c r="A9" s="75" t="str">
        <f>'Annual Cash Flow - Projected'!A9</f>
        <v>      Cash Sales - 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f>SUM(B9:N9)</f>
        <v>0</v>
      </c>
      <c r="P9" s="37" t="e">
        <f>O9/O13</f>
        <v>#DIV/0!</v>
      </c>
    </row>
    <row r="10" spans="1:16" ht="13.5">
      <c r="A10" s="75" t="str">
        <f>'Annual Cash Flow - Projected'!A10</f>
        <v>      Cost of Goods Sold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f>SUM(B10:N10)</f>
        <v>0</v>
      </c>
      <c r="P10" s="2" t="e">
        <f>O10/O12</f>
        <v>#DIV/0!</v>
      </c>
    </row>
    <row r="11" spans="1:29" ht="13.5">
      <c r="A11" s="83" t="str">
        <f>'Annual Cash Flow - Projected'!A11</f>
        <v>      Loan or Other Cash Injection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f>SUM(B11:N11)</f>
        <v>0</v>
      </c>
      <c r="P11" s="96" t="e">
        <f>O11/O12</f>
        <v>#DIV/0!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49" ht="15.75" thickBot="1">
      <c r="A12" s="84" t="str">
        <f>'Annual Cash Flow - Projected'!A12</f>
        <v>3.  TOTAL CASH RECEIPTS</v>
      </c>
      <c r="B12" s="10">
        <f>SUM(B8+B9-B10+B11)</f>
        <v>0</v>
      </c>
      <c r="C12" s="10">
        <f aca="true" t="shared" si="1" ref="C12:O12">SUM(C8+C9-C10+C11)</f>
        <v>0</v>
      </c>
      <c r="D12" s="10">
        <f t="shared" si="1"/>
        <v>0</v>
      </c>
      <c r="E12" s="10">
        <f t="shared" si="1"/>
        <v>0</v>
      </c>
      <c r="F12" s="10">
        <f t="shared" si="1"/>
        <v>0</v>
      </c>
      <c r="G12" s="10">
        <f t="shared" si="1"/>
        <v>0</v>
      </c>
      <c r="H12" s="10">
        <f t="shared" si="1"/>
        <v>0</v>
      </c>
      <c r="I12" s="10">
        <f t="shared" si="1"/>
        <v>0</v>
      </c>
      <c r="J12" s="10">
        <f t="shared" si="1"/>
        <v>0</v>
      </c>
      <c r="K12" s="10">
        <f t="shared" si="1"/>
        <v>0</v>
      </c>
      <c r="L12" s="10">
        <f t="shared" si="1"/>
        <v>0</v>
      </c>
      <c r="M12" s="10">
        <f t="shared" si="1"/>
        <v>0</v>
      </c>
      <c r="N12" s="10">
        <f t="shared" si="1"/>
        <v>0</v>
      </c>
      <c r="O12" s="10">
        <f t="shared" si="1"/>
        <v>0</v>
      </c>
      <c r="P12" s="2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6.5" thickBot="1" thickTop="1">
      <c r="A13" s="85" t="str">
        <f>'Annual Cash Flow - Projected'!A13</f>
        <v>4.  TOTAL CASH AVAILABLE</v>
      </c>
      <c r="B13" s="11">
        <f aca="true" t="shared" si="2" ref="B13:N13">+B6+B12</f>
        <v>0</v>
      </c>
      <c r="C13" s="11">
        <f t="shared" si="2"/>
        <v>0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11">
        <f t="shared" si="2"/>
        <v>0</v>
      </c>
      <c r="N13" s="11">
        <f t="shared" si="2"/>
        <v>0</v>
      </c>
      <c r="O13" s="10">
        <f>SUM(O8+O9-O10+O11)</f>
        <v>0</v>
      </c>
      <c r="P13" s="24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5.75" thickTop="1">
      <c r="A14" s="82" t="str">
        <f>'Annual Cash Flow - Projected'!A14</f>
        <v>5.  CASH PAID OUT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49" ht="13.5" outlineLevel="1">
      <c r="A15" s="75" t="str">
        <f>'Annual Cash Flow - Projected'!A15</f>
        <v>     Wages / Payroll Exp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f>SUM(B15:N15)</f>
        <v>0</v>
      </c>
      <c r="P15" s="39" t="e">
        <f>O15/$O$42</f>
        <v>#DIV/0!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ht="13.5" outlineLevel="1">
      <c r="A16" s="75" t="str">
        <f>'Annual Cash Flow - Projected'!A16</f>
        <v>     Independent Contractors Exp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f aca="true" t="shared" si="3" ref="O16:O42">SUM(B16:N16)</f>
        <v>0</v>
      </c>
      <c r="P16" s="39" t="e">
        <f aca="true" t="shared" si="4" ref="P16:P41">O16/$O$42</f>
        <v>#DIV/0!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16" ht="13.5" outlineLevel="1">
      <c r="A17" s="75" t="str">
        <f>'Annual Cash Flow - Projected'!A17</f>
        <v>     Office Supplies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f t="shared" si="3"/>
        <v>0</v>
      </c>
      <c r="P17" s="39" t="e">
        <f t="shared" si="4"/>
        <v>#DIV/0!</v>
      </c>
    </row>
    <row r="18" spans="1:16" ht="13.5" outlineLevel="1">
      <c r="A18" s="75" t="str">
        <f>'Annual Cash Flow - Projected'!A18</f>
        <v>     Accounting / Legal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f t="shared" si="3"/>
        <v>0</v>
      </c>
      <c r="P18" s="39" t="e">
        <f t="shared" si="4"/>
        <v>#DIV/0!</v>
      </c>
    </row>
    <row r="19" spans="1:16" ht="13.5" outlineLevel="1">
      <c r="A19" s="75" t="str">
        <f>'Annual Cash Flow - Projected'!A19</f>
        <v>     Advertising / Marketing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f t="shared" si="3"/>
        <v>0</v>
      </c>
      <c r="P19" s="39" t="e">
        <f t="shared" si="4"/>
        <v>#DIV/0!</v>
      </c>
    </row>
    <row r="20" spans="1:16" ht="13.5" outlineLevel="1">
      <c r="A20" s="75" t="str">
        <f>'Annual Cash Flow - Projected'!A20</f>
        <v>     Auto Expense &amp; Repair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f t="shared" si="3"/>
        <v>0</v>
      </c>
      <c r="P20" s="39" t="e">
        <f t="shared" si="4"/>
        <v>#DIV/0!</v>
      </c>
    </row>
    <row r="21" spans="1:16" ht="13.5" outlineLevel="1">
      <c r="A21" s="75" t="str">
        <f>'Annual Cash Flow - Projected'!A21</f>
        <v>     Travel / Fuel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f t="shared" si="3"/>
        <v>0</v>
      </c>
      <c r="P21" s="39" t="e">
        <f t="shared" si="4"/>
        <v>#DIV/0!</v>
      </c>
    </row>
    <row r="22" spans="1:16" ht="13.5" outlineLevel="1">
      <c r="A22" s="75" t="str">
        <f>'Annual Cash Flow - Projected'!A22</f>
        <v>     Rent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f t="shared" si="3"/>
        <v>0</v>
      </c>
      <c r="P22" s="39" t="e">
        <f t="shared" si="4"/>
        <v>#DIV/0!</v>
      </c>
    </row>
    <row r="23" spans="1:16" ht="13.5" outlineLevel="1">
      <c r="A23" s="75" t="str">
        <f>'Annual Cash Flow - Projected'!A23</f>
        <v>     Cellphone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f t="shared" si="3"/>
        <v>0</v>
      </c>
      <c r="P23" s="39" t="e">
        <f t="shared" si="4"/>
        <v>#DIV/0!</v>
      </c>
    </row>
    <row r="24" spans="1:16" ht="13.5" outlineLevel="1">
      <c r="A24" s="75" t="str">
        <f>'Annual Cash Flow - Projected'!A24</f>
        <v>     Internet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f t="shared" si="3"/>
        <v>0</v>
      </c>
      <c r="P24" s="39" t="e">
        <f t="shared" si="4"/>
        <v>#DIV/0!</v>
      </c>
    </row>
    <row r="25" spans="1:16" ht="13.5" outlineLevel="1">
      <c r="A25" s="75" t="str">
        <f>'Annual Cash Flow - Projected'!A25</f>
        <v>     Utilities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3.5" outlineLevel="1">
      <c r="A26" s="75" t="str">
        <f>'Annual Cash Flow - Projected'!A26</f>
        <v>          Electricity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f t="shared" si="3"/>
        <v>0</v>
      </c>
      <c r="P26" s="39" t="e">
        <f t="shared" si="4"/>
        <v>#DIV/0!</v>
      </c>
    </row>
    <row r="27" spans="1:16" ht="13.5" outlineLevel="1">
      <c r="A27" s="75" t="str">
        <f>'Annual Cash Flow - Projected'!A27</f>
        <v>          Telephone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>
        <f t="shared" si="3"/>
        <v>0</v>
      </c>
      <c r="P27" s="39" t="e">
        <f t="shared" si="4"/>
        <v>#DIV/0!</v>
      </c>
    </row>
    <row r="28" spans="1:16" ht="13.5" outlineLevel="1">
      <c r="A28" s="75" t="str">
        <f>'Annual Cash Flow - Projected'!A28</f>
        <v>          Other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>
        <f t="shared" si="3"/>
        <v>0</v>
      </c>
      <c r="P28" s="39" t="e">
        <f t="shared" si="4"/>
        <v>#DIV/0!</v>
      </c>
    </row>
    <row r="29" spans="1:16" ht="13.5" outlineLevel="1">
      <c r="A29" s="75" t="str">
        <f>'Annual Cash Flow - Projected'!A29</f>
        <v>     Insurance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3.5" outlineLevel="1">
      <c r="A30" s="75" t="str">
        <f>'Annual Cash Flow - Projected'!A30</f>
        <v>          Liability / Theft / Fire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>
        <f t="shared" si="3"/>
        <v>0</v>
      </c>
      <c r="P30" s="39" t="e">
        <f t="shared" si="4"/>
        <v>#DIV/0!</v>
      </c>
    </row>
    <row r="31" spans="1:16" ht="13.5" outlineLevel="1">
      <c r="A31" s="75" t="str">
        <f>'Annual Cash Flow - Projected'!A31</f>
        <v>          Auto / E&amp;O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>
        <f t="shared" si="3"/>
        <v>0</v>
      </c>
      <c r="P31" s="39" t="e">
        <f t="shared" si="4"/>
        <v>#DIV/0!</v>
      </c>
    </row>
    <row r="32" spans="1:16" ht="13.5" outlineLevel="1">
      <c r="A32" s="75" t="str">
        <f>'Annual Cash Flow - Projected'!A32</f>
        <v>          Medical / Life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f t="shared" si="3"/>
        <v>0</v>
      </c>
      <c r="P32" s="39" t="e">
        <f t="shared" si="4"/>
        <v>#DIV/0!</v>
      </c>
    </row>
    <row r="33" spans="1:16" ht="13.5" outlineLevel="1">
      <c r="A33" s="75" t="str">
        <f>'Annual Cash Flow - Projected'!A33</f>
        <v>     Fees &amp; Licenses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f t="shared" si="3"/>
        <v>0</v>
      </c>
      <c r="P33" s="39" t="e">
        <f t="shared" si="4"/>
        <v>#DIV/0!</v>
      </c>
    </row>
    <row r="34" spans="1:16" ht="13.5" outlineLevel="1">
      <c r="A34" s="75" t="str">
        <f>'Annual Cash Flow - Projected'!A34</f>
        <v>     Taxes - Income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>
        <f t="shared" si="3"/>
        <v>0</v>
      </c>
      <c r="P34" s="39" t="e">
        <f t="shared" si="4"/>
        <v>#DIV/0!</v>
      </c>
    </row>
    <row r="35" spans="1:16" ht="13.5" outlineLevel="1">
      <c r="A35" s="75" t="str">
        <f>'Annual Cash Flow - Projected'!A35</f>
        <v>     Materials / Supplies / Inventory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>
        <f t="shared" si="3"/>
        <v>0</v>
      </c>
      <c r="P35" s="39" t="e">
        <f t="shared" si="4"/>
        <v>#DIV/0!</v>
      </c>
    </row>
    <row r="36" spans="1:16" ht="13.5" outlineLevel="1">
      <c r="A36" s="75" t="str">
        <f>'Annual Cash Flow - Projected'!A36</f>
        <v>     Professional Devel. &amp; Mtgs.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>
        <f t="shared" si="3"/>
        <v>0</v>
      </c>
      <c r="P36" s="39" t="e">
        <f t="shared" si="4"/>
        <v>#DIV/0!</v>
      </c>
    </row>
    <row r="37" spans="1:60" ht="13.5" outlineLevel="1">
      <c r="A37" s="75" t="str">
        <f>'Annual Cash Flow - Projected'!A37</f>
        <v>     Miscellaneous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5">
        <f t="shared" si="3"/>
        <v>0</v>
      </c>
      <c r="P37" s="96" t="e">
        <f t="shared" si="4"/>
        <v>#DIV/0!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</row>
    <row r="38" spans="1:60" ht="15">
      <c r="A38" s="86" t="str">
        <f>'Annual Cash Flow - Projected'!A38</f>
        <v>     Subtotal Fixed Costs</v>
      </c>
      <c r="B38" s="14">
        <f>SUM(B14:B37)</f>
        <v>0</v>
      </c>
      <c r="C38" s="14">
        <f aca="true" t="shared" si="5" ref="C38:N38">SUM(C14:C37)</f>
        <v>0</v>
      </c>
      <c r="D38" s="14">
        <f t="shared" si="5"/>
        <v>0</v>
      </c>
      <c r="E38" s="14">
        <f t="shared" si="5"/>
        <v>0</v>
      </c>
      <c r="F38" s="14">
        <f t="shared" si="5"/>
        <v>0</v>
      </c>
      <c r="G38" s="14">
        <f t="shared" si="5"/>
        <v>0</v>
      </c>
      <c r="H38" s="14">
        <f t="shared" si="5"/>
        <v>0</v>
      </c>
      <c r="I38" s="14">
        <f t="shared" si="5"/>
        <v>0</v>
      </c>
      <c r="J38" s="14">
        <f t="shared" si="5"/>
        <v>0</v>
      </c>
      <c r="K38" s="14">
        <f t="shared" si="5"/>
        <v>0</v>
      </c>
      <c r="L38" s="14">
        <f t="shared" si="5"/>
        <v>0</v>
      </c>
      <c r="M38" s="14">
        <f t="shared" si="5"/>
        <v>0</v>
      </c>
      <c r="N38" s="14">
        <f t="shared" si="5"/>
        <v>0</v>
      </c>
      <c r="O38" s="14">
        <f t="shared" si="3"/>
        <v>0</v>
      </c>
      <c r="P38" s="97" t="e">
        <f t="shared" si="4"/>
        <v>#DIV/0!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</row>
    <row r="39" spans="1:60" ht="13.5">
      <c r="A39" s="75" t="str">
        <f>'Annual Cash Flow - Projected'!A39</f>
        <v>     Loan Repayment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>
        <f t="shared" si="3"/>
        <v>0</v>
      </c>
      <c r="P39" s="39" t="e">
        <f t="shared" si="4"/>
        <v>#DIV/0!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</row>
    <row r="40" spans="1:60" ht="13.5">
      <c r="A40" s="75" t="str">
        <f>'Annual Cash Flow - Projected'!A40</f>
        <v>     Capital Purchases / Equipment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>
        <f t="shared" si="3"/>
        <v>0</v>
      </c>
      <c r="P40" s="39" t="e">
        <f t="shared" si="4"/>
        <v>#DIV/0!</v>
      </c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</row>
    <row r="41" spans="1:60" ht="13.5">
      <c r="A41" s="83" t="str">
        <f>'Annual Cash Flow - Projected'!A41</f>
        <v>     Owner's Withdrawal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3"/>
        <v>0</v>
      </c>
      <c r="P41" s="96" t="e">
        <f t="shared" si="4"/>
        <v>#DIV/0!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</row>
    <row r="42" spans="1:60" ht="15.75" thickBot="1">
      <c r="A42" s="87" t="str">
        <f>'Annual Cash Flow - Projected'!A42</f>
        <v>6.  TOTAL CASH PAID OUT</v>
      </c>
      <c r="B42" s="15">
        <f>SUM(B38:B41)</f>
        <v>0</v>
      </c>
      <c r="C42" s="15">
        <f aca="true" t="shared" si="6" ref="C42:N42">SUM(C38:C41)</f>
        <v>0</v>
      </c>
      <c r="D42" s="15">
        <f t="shared" si="6"/>
        <v>0</v>
      </c>
      <c r="E42" s="15">
        <f t="shared" si="6"/>
        <v>0</v>
      </c>
      <c r="F42" s="15">
        <f t="shared" si="6"/>
        <v>0</v>
      </c>
      <c r="G42" s="15">
        <f t="shared" si="6"/>
        <v>0</v>
      </c>
      <c r="H42" s="15">
        <f t="shared" si="6"/>
        <v>0</v>
      </c>
      <c r="I42" s="15">
        <f t="shared" si="6"/>
        <v>0</v>
      </c>
      <c r="J42" s="15">
        <f t="shared" si="6"/>
        <v>0</v>
      </c>
      <c r="K42" s="15">
        <f t="shared" si="6"/>
        <v>0</v>
      </c>
      <c r="L42" s="15">
        <f t="shared" si="6"/>
        <v>0</v>
      </c>
      <c r="M42" s="15">
        <f t="shared" si="6"/>
        <v>0</v>
      </c>
      <c r="N42" s="15">
        <f t="shared" si="6"/>
        <v>0</v>
      </c>
      <c r="O42" s="2">
        <f t="shared" si="3"/>
        <v>0</v>
      </c>
      <c r="P42" s="77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</row>
    <row r="43" spans="1:60" ht="16.5" thickBot="1" thickTop="1">
      <c r="A43" s="88" t="str">
        <f>'Annual Cash Flow - Projected'!A43</f>
        <v>7.  CASH BALANCE</v>
      </c>
      <c r="B43" s="16">
        <f aca="true" t="shared" si="7" ref="B43:O43">+B13-B42</f>
        <v>0</v>
      </c>
      <c r="C43" s="16">
        <f t="shared" si="7"/>
        <v>0</v>
      </c>
      <c r="D43" s="16">
        <f t="shared" si="7"/>
        <v>0</v>
      </c>
      <c r="E43" s="16">
        <f t="shared" si="7"/>
        <v>0</v>
      </c>
      <c r="F43" s="16">
        <f t="shared" si="7"/>
        <v>0</v>
      </c>
      <c r="G43" s="16">
        <f t="shared" si="7"/>
        <v>0</v>
      </c>
      <c r="H43" s="16">
        <f t="shared" si="7"/>
        <v>0</v>
      </c>
      <c r="I43" s="16">
        <f t="shared" si="7"/>
        <v>0</v>
      </c>
      <c r="J43" s="16">
        <f t="shared" si="7"/>
        <v>0</v>
      </c>
      <c r="K43" s="16">
        <f t="shared" si="7"/>
        <v>0</v>
      </c>
      <c r="L43" s="16">
        <f t="shared" si="7"/>
        <v>0</v>
      </c>
      <c r="M43" s="16">
        <f t="shared" si="7"/>
        <v>0</v>
      </c>
      <c r="N43" s="16">
        <f t="shared" si="7"/>
        <v>0</v>
      </c>
      <c r="O43" s="16">
        <f t="shared" si="7"/>
        <v>0</v>
      </c>
      <c r="P43" s="77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</row>
    <row r="44" spans="1:60" ht="13.5">
      <c r="A44" s="1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3">
        <f>+O12-O42</f>
        <v>0</v>
      </c>
      <c r="P44" s="13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</row>
  </sheetData>
  <mergeCells count="1">
    <mergeCell ref="A1:O1"/>
  </mergeCells>
  <printOptions gridLines="1"/>
  <pageMargins left="0.75" right="0.75" top="1" bottom="1" header="0.5" footer="0.5"/>
  <pageSetup fitToHeight="1" fitToWidth="1" horizontalDpi="300" verticalDpi="3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3" sqref="A3"/>
    </sheetView>
  </sheetViews>
  <sheetFormatPr defaultColWidth="9.140625" defaultRowHeight="12.75" outlineLevelRow="1" outlineLevelCol="1"/>
  <cols>
    <col min="1" max="1" width="28.00390625" style="36" customWidth="1"/>
    <col min="2" max="4" width="10.140625" style="8" customWidth="1" outlineLevel="1"/>
    <col min="5" max="5" width="10.140625" style="9" customWidth="1" outlineLevel="1"/>
    <col min="6" max="6" width="10.140625" style="9" customWidth="1"/>
    <col min="7" max="7" width="1.8515625" style="76" customWidth="1"/>
    <col min="8" max="8" width="10.140625" style="8" customWidth="1"/>
    <col min="9" max="9" width="10.140625" style="9" customWidth="1"/>
    <col min="10" max="12" width="10.140625" style="0" customWidth="1"/>
    <col min="13" max="13" width="7.8515625" style="43" customWidth="1"/>
    <col min="14" max="14" width="10.140625" style="53" customWidth="1"/>
  </cols>
  <sheetData>
    <row r="1" spans="1:13" ht="15">
      <c r="A1" s="80" t="s">
        <v>38</v>
      </c>
      <c r="B1" s="1"/>
      <c r="C1" s="1"/>
      <c r="D1" s="1"/>
      <c r="G1" s="104"/>
      <c r="H1" s="18"/>
      <c r="I1" s="12"/>
      <c r="J1" s="3"/>
      <c r="K1" s="3"/>
      <c r="L1" s="3"/>
      <c r="M1" s="21"/>
    </row>
    <row r="2" spans="1:13" ht="15">
      <c r="A2" s="81" t="s">
        <v>24</v>
      </c>
      <c r="B2" s="1"/>
      <c r="C2" s="1"/>
      <c r="D2" s="1"/>
      <c r="G2" s="104"/>
      <c r="H2" s="44"/>
      <c r="I2" s="12" t="s">
        <v>41</v>
      </c>
      <c r="J2" s="7"/>
      <c r="K2" s="3"/>
      <c r="L2" s="3"/>
      <c r="M2" s="21"/>
    </row>
    <row r="3" spans="1:13" ht="15">
      <c r="A3" s="80"/>
      <c r="B3" s="1"/>
      <c r="C3" s="1"/>
      <c r="D3" s="1"/>
      <c r="G3" s="104"/>
      <c r="H3" s="44"/>
      <c r="I3" s="12"/>
      <c r="J3" s="7"/>
      <c r="K3" s="3"/>
      <c r="L3" s="3"/>
      <c r="M3" s="21"/>
    </row>
    <row r="4" spans="1:14" ht="13.5">
      <c r="A4" s="18"/>
      <c r="B4" s="2"/>
      <c r="C4" s="4" t="s">
        <v>1</v>
      </c>
      <c r="D4" s="4" t="s">
        <v>1</v>
      </c>
      <c r="E4" s="4" t="s">
        <v>1</v>
      </c>
      <c r="F4" s="42" t="s">
        <v>25</v>
      </c>
      <c r="G4" s="104"/>
      <c r="H4" s="45"/>
      <c r="I4" s="4" t="s">
        <v>1</v>
      </c>
      <c r="J4" s="4" t="s">
        <v>1</v>
      </c>
      <c r="K4" s="4" t="s">
        <v>1</v>
      </c>
      <c r="L4" s="4" t="s">
        <v>25</v>
      </c>
      <c r="M4" s="21" t="s">
        <v>27</v>
      </c>
      <c r="N4" s="54" t="s">
        <v>35</v>
      </c>
    </row>
    <row r="5" spans="1:14" ht="13.5">
      <c r="A5" s="31"/>
      <c r="B5" s="5" t="s">
        <v>2</v>
      </c>
      <c r="C5" s="6">
        <v>1</v>
      </c>
      <c r="D5" s="41">
        <v>2</v>
      </c>
      <c r="E5" s="6">
        <v>3</v>
      </c>
      <c r="F5" s="6" t="s">
        <v>26</v>
      </c>
      <c r="G5" s="104"/>
      <c r="H5" s="46" t="s">
        <v>2</v>
      </c>
      <c r="I5" s="6">
        <v>1</v>
      </c>
      <c r="J5" s="41">
        <v>2</v>
      </c>
      <c r="K5" s="6">
        <v>3</v>
      </c>
      <c r="L5" s="6" t="s">
        <v>26</v>
      </c>
      <c r="M5" s="23" t="s">
        <v>28</v>
      </c>
      <c r="N5" s="55" t="s">
        <v>36</v>
      </c>
    </row>
    <row r="6" spans="1:14" ht="15">
      <c r="A6" s="82" t="str">
        <f>'Annual Cash Flow - Projected'!A6</f>
        <v>1.  CASH ON HAND (Beg. Of Month)</v>
      </c>
      <c r="B6" s="24"/>
      <c r="C6" s="2">
        <f>B43</f>
        <v>0</v>
      </c>
      <c r="D6" s="2">
        <f>C43</f>
        <v>0</v>
      </c>
      <c r="E6" s="2">
        <f>D43</f>
        <v>0</v>
      </c>
      <c r="F6" s="107"/>
      <c r="G6" s="104"/>
      <c r="H6" s="27"/>
      <c r="I6" s="2">
        <f>H43</f>
        <v>0</v>
      </c>
      <c r="J6" s="2">
        <f>I43</f>
        <v>0</v>
      </c>
      <c r="K6" s="2">
        <f>J43</f>
        <v>0</v>
      </c>
      <c r="L6" s="24"/>
      <c r="M6" s="24"/>
      <c r="N6" s="65"/>
    </row>
    <row r="7" spans="1:14" ht="15">
      <c r="A7" s="82" t="str">
        <f>'Annual Cash Flow - Projected'!A7</f>
        <v>2.  CASH RECEIPTS</v>
      </c>
      <c r="B7" s="24"/>
      <c r="C7" s="24"/>
      <c r="D7" s="24"/>
      <c r="E7" s="24"/>
      <c r="F7" s="25"/>
      <c r="G7" s="105"/>
      <c r="H7" s="27"/>
      <c r="I7" s="24"/>
      <c r="J7" s="24"/>
      <c r="K7" s="24"/>
      <c r="L7" s="24"/>
      <c r="M7" s="24"/>
      <c r="N7" s="56"/>
    </row>
    <row r="8" spans="1:14" ht="13.5">
      <c r="A8" s="75" t="str">
        <f>'Annual Cash Flow - Projected'!A8</f>
        <v>      Cash Sales - </v>
      </c>
      <c r="B8" s="2">
        <f>'Annual Cash Flow - Projected'!B8</f>
        <v>0</v>
      </c>
      <c r="C8" s="2">
        <f>'Annual Cash Flow - Projected'!C8</f>
        <v>0</v>
      </c>
      <c r="D8" s="2">
        <f>'Annual Cash Flow - Projected'!D8</f>
        <v>0</v>
      </c>
      <c r="E8" s="2">
        <f>'Annual Cash Flow - Projected'!E8</f>
        <v>0</v>
      </c>
      <c r="F8" s="28">
        <f>SUM(B8:E8)</f>
        <v>0</v>
      </c>
      <c r="G8" s="106"/>
      <c r="H8" s="45">
        <f>'Annual Cash Flow - Actual'!B8</f>
        <v>0</v>
      </c>
      <c r="I8" s="2">
        <f>'Annual Cash Flow - Actual'!C8</f>
        <v>0</v>
      </c>
      <c r="J8" s="2">
        <f>'Annual Cash Flow - Actual'!D8</f>
        <v>0</v>
      </c>
      <c r="K8" s="2">
        <f>'Annual Cash Flow - Actual'!E8</f>
        <v>0</v>
      </c>
      <c r="L8" s="2">
        <f>SUM(H8:K8)</f>
        <v>0</v>
      </c>
      <c r="M8" s="130" t="e">
        <f>L8/$L$12</f>
        <v>#DIV/0!</v>
      </c>
      <c r="N8" s="57">
        <f>L8-F8</f>
        <v>0</v>
      </c>
    </row>
    <row r="9" spans="1:14" ht="13.5">
      <c r="A9" s="75" t="str">
        <f>'Annual Cash Flow - Projected'!A9</f>
        <v>      Cash Sales - </v>
      </c>
      <c r="B9" s="2">
        <f>'Annual Cash Flow - Projected'!B9</f>
        <v>0</v>
      </c>
      <c r="C9" s="2">
        <f>'Annual Cash Flow - Projected'!C9</f>
        <v>0</v>
      </c>
      <c r="D9" s="2">
        <f>'Annual Cash Flow - Projected'!D9</f>
        <v>0</v>
      </c>
      <c r="E9" s="2">
        <f>'Annual Cash Flow - Projected'!E9</f>
        <v>0</v>
      </c>
      <c r="F9" s="28">
        <f>SUM(B9:E9)</f>
        <v>0</v>
      </c>
      <c r="G9" s="104"/>
      <c r="H9" s="45">
        <f>'Annual Cash Flow - Actual'!B9</f>
        <v>0</v>
      </c>
      <c r="I9" s="2">
        <f>'Annual Cash Flow - Actual'!C9</f>
        <v>0</v>
      </c>
      <c r="J9" s="2">
        <f>'Annual Cash Flow - Actual'!D9</f>
        <v>0</v>
      </c>
      <c r="K9" s="2">
        <f>'Annual Cash Flow - Actual'!E9</f>
        <v>0</v>
      </c>
      <c r="L9" s="2">
        <f>SUM(H9:K9)</f>
        <v>0</v>
      </c>
      <c r="M9" s="130" t="e">
        <f>L9/$L$12</f>
        <v>#DIV/0!</v>
      </c>
      <c r="N9" s="57">
        <f>L9-F9</f>
        <v>0</v>
      </c>
    </row>
    <row r="10" spans="1:14" ht="13.5">
      <c r="A10" s="75" t="str">
        <f>'Annual Cash Flow - Projected'!A10</f>
        <v>      Cost of Goods Sold</v>
      </c>
      <c r="B10" s="2">
        <f>'Annual Cash Flow - Projected'!B10</f>
        <v>0</v>
      </c>
      <c r="C10" s="2">
        <f>'Annual Cash Flow - Projected'!C10</f>
        <v>0</v>
      </c>
      <c r="D10" s="2">
        <f>'Annual Cash Flow - Projected'!D10</f>
        <v>0</v>
      </c>
      <c r="E10" s="2">
        <f>'Annual Cash Flow - Projected'!E10</f>
        <v>0</v>
      </c>
      <c r="F10" s="28">
        <f>SUM(B10:E10)</f>
        <v>0</v>
      </c>
      <c r="G10" s="104"/>
      <c r="H10" s="45">
        <f>'Annual Cash Flow - Actual'!B10</f>
        <v>0</v>
      </c>
      <c r="I10" s="2">
        <f>'Annual Cash Flow - Actual'!C10</f>
        <v>0</v>
      </c>
      <c r="J10" s="2">
        <f>'Annual Cash Flow - Actual'!D10</f>
        <v>0</v>
      </c>
      <c r="K10" s="2">
        <f>'Annual Cash Flow - Actual'!E10</f>
        <v>0</v>
      </c>
      <c r="L10" s="2">
        <f>SUM(H10:K10)</f>
        <v>0</v>
      </c>
      <c r="M10" s="130" t="e">
        <f>L10/$L$12</f>
        <v>#DIV/0!</v>
      </c>
      <c r="N10" s="57">
        <f>F10-L10</f>
        <v>0</v>
      </c>
    </row>
    <row r="11" spans="1:14" ht="13.5">
      <c r="A11" s="83" t="str">
        <f>'Annual Cash Flow - Projected'!A11</f>
        <v>      Loan or Other Cash Injection</v>
      </c>
      <c r="B11" s="5">
        <f>'Annual Cash Flow - Projected'!B11</f>
        <v>0</v>
      </c>
      <c r="C11" s="5">
        <f>'Annual Cash Flow - Projected'!C11</f>
        <v>0</v>
      </c>
      <c r="D11" s="5">
        <f>'Annual Cash Flow - Projected'!D11</f>
        <v>0</v>
      </c>
      <c r="E11" s="5">
        <f>'Annual Cash Flow - Projected'!E11</f>
        <v>0</v>
      </c>
      <c r="F11" s="28">
        <f>SUM(B11:E11)</f>
        <v>0</v>
      </c>
      <c r="G11" s="106"/>
      <c r="H11" s="46">
        <f>'Annual Cash Flow - Actual'!B11</f>
        <v>0</v>
      </c>
      <c r="I11" s="5">
        <f>'Annual Cash Flow - Actual'!C11</f>
        <v>0</v>
      </c>
      <c r="J11" s="5">
        <f>'Annual Cash Flow - Actual'!D11</f>
        <v>0</v>
      </c>
      <c r="K11" s="5">
        <f>'Annual Cash Flow - Actual'!E11</f>
        <v>0</v>
      </c>
      <c r="L11" s="5">
        <f>SUM(H11:K11)</f>
        <v>0</v>
      </c>
      <c r="M11" s="131" t="e">
        <f>L11/$L$12</f>
        <v>#DIV/0!</v>
      </c>
      <c r="N11" s="55">
        <f>L11-F11</f>
        <v>0</v>
      </c>
    </row>
    <row r="12" spans="1:14" ht="15.75" thickBot="1">
      <c r="A12" s="84" t="str">
        <f>'Annual Cash Flow - Projected'!A12</f>
        <v>3.  TOTAL CASH RECEIPTS</v>
      </c>
      <c r="B12" s="10">
        <f>'Annual Cash Flow - Projected'!B12</f>
        <v>0</v>
      </c>
      <c r="C12" s="10">
        <f>'Annual Cash Flow - Projected'!C12</f>
        <v>0</v>
      </c>
      <c r="D12" s="10">
        <f>'Annual Cash Flow - Projected'!D12</f>
        <v>0</v>
      </c>
      <c r="E12" s="10">
        <f>'Annual Cash Flow - Projected'!E12</f>
        <v>0</v>
      </c>
      <c r="F12" s="34">
        <f>SUM(F8+F9-F10+F11)</f>
        <v>0</v>
      </c>
      <c r="G12" s="106"/>
      <c r="H12" s="47">
        <f>'Annual Cash Flow - Actual'!B12</f>
        <v>0</v>
      </c>
      <c r="I12" s="10">
        <f>'Annual Cash Flow - Actual'!C12</f>
        <v>0</v>
      </c>
      <c r="J12" s="10">
        <f>'Annual Cash Flow - Actual'!D12</f>
        <v>0</v>
      </c>
      <c r="K12" s="10">
        <f>'Annual Cash Flow - Actual'!E12</f>
        <v>0</v>
      </c>
      <c r="L12" s="10">
        <f>SUM(L8+L9-L10+L11)</f>
        <v>0</v>
      </c>
      <c r="M12" s="60"/>
      <c r="N12" s="58">
        <f>L12-F12</f>
        <v>0</v>
      </c>
    </row>
    <row r="13" spans="1:14" ht="16.5" thickBot="1" thickTop="1">
      <c r="A13" s="85" t="str">
        <f>'Annual Cash Flow - Projected'!A13</f>
        <v>4.  TOTAL CASH AVAILABLE</v>
      </c>
      <c r="B13" s="11">
        <f>'Annual Cash Flow - Projected'!B13</f>
        <v>0</v>
      </c>
      <c r="C13" s="11">
        <f>'Annual Cash Flow - Projected'!C13</f>
        <v>0</v>
      </c>
      <c r="D13" s="11">
        <f>'Annual Cash Flow - Projected'!D13</f>
        <v>0</v>
      </c>
      <c r="E13" s="11">
        <f>'Annual Cash Flow - Projected'!E13</f>
        <v>0</v>
      </c>
      <c r="F13" s="108">
        <f>F12</f>
        <v>0</v>
      </c>
      <c r="G13" s="105"/>
      <c r="H13" s="48">
        <f>'Annual Cash Flow - Actual'!B13</f>
        <v>0</v>
      </c>
      <c r="I13" s="11">
        <f>'Annual Cash Flow - Actual'!C13</f>
        <v>0</v>
      </c>
      <c r="J13" s="11">
        <f>'Annual Cash Flow - Actual'!D13</f>
        <v>0</v>
      </c>
      <c r="K13" s="11">
        <f>'Annual Cash Flow - Actual'!E13</f>
        <v>0</v>
      </c>
      <c r="L13" s="10">
        <f>L12</f>
        <v>0</v>
      </c>
      <c r="M13" s="61"/>
      <c r="N13" s="58">
        <f>L13-F13</f>
        <v>0</v>
      </c>
    </row>
    <row r="14" spans="1:14" ht="15.75" thickTop="1">
      <c r="A14" s="82" t="str">
        <f>'Annual Cash Flow - Projected'!A14</f>
        <v>5.  CASH PAID OUT</v>
      </c>
      <c r="B14" s="24"/>
      <c r="C14" s="24"/>
      <c r="D14" s="24"/>
      <c r="E14" s="24"/>
      <c r="F14" s="25"/>
      <c r="G14" s="104"/>
      <c r="H14" s="27"/>
      <c r="I14" s="24"/>
      <c r="J14" s="24"/>
      <c r="K14" s="24"/>
      <c r="L14" s="24"/>
      <c r="M14" s="24"/>
      <c r="N14" s="56"/>
    </row>
    <row r="15" spans="1:14" ht="13.5" outlineLevel="1">
      <c r="A15" s="75" t="str">
        <f>'Annual Cash Flow - Projected'!A15</f>
        <v>     Wages / Payroll Exp</v>
      </c>
      <c r="B15" s="2">
        <f>'Annual Cash Flow - Projected'!B15</f>
        <v>0</v>
      </c>
      <c r="C15" s="2">
        <f>'Annual Cash Flow - Projected'!C15</f>
        <v>0</v>
      </c>
      <c r="D15" s="2">
        <f>'Annual Cash Flow - Projected'!D15</f>
        <v>0</v>
      </c>
      <c r="E15" s="2">
        <f>'Annual Cash Flow - Projected'!E15</f>
        <v>0</v>
      </c>
      <c r="F15" s="28">
        <f aca="true" t="shared" si="0" ref="F15:F37">SUM(B15:E15)</f>
        <v>0</v>
      </c>
      <c r="G15" s="106"/>
      <c r="H15" s="45">
        <f>'Annual Cash Flow - Actual'!B15</f>
        <v>0</v>
      </c>
      <c r="I15" s="2">
        <f>'Annual Cash Flow - Actual'!C15</f>
        <v>0</v>
      </c>
      <c r="J15" s="2">
        <f>'Annual Cash Flow - Actual'!D15</f>
        <v>0</v>
      </c>
      <c r="K15" s="2">
        <f>'Annual Cash Flow - Actual'!E15</f>
        <v>0</v>
      </c>
      <c r="L15" s="2">
        <f aca="true" t="shared" si="1" ref="L15:L24">SUM(H15:K15)</f>
        <v>0</v>
      </c>
      <c r="M15" s="130" t="e">
        <f>L15/$L$42</f>
        <v>#DIV/0!</v>
      </c>
      <c r="N15" s="57">
        <f>F15-L15</f>
        <v>0</v>
      </c>
    </row>
    <row r="16" spans="1:14" ht="13.5" outlineLevel="1">
      <c r="A16" s="75" t="str">
        <f>'Annual Cash Flow - Projected'!A16</f>
        <v>     Independent Contractors Exp</v>
      </c>
      <c r="B16" s="2">
        <f>'Annual Cash Flow - Projected'!B16</f>
        <v>0</v>
      </c>
      <c r="C16" s="2">
        <f>'Annual Cash Flow - Projected'!C16</f>
        <v>0</v>
      </c>
      <c r="D16" s="2">
        <f>'Annual Cash Flow - Projected'!D16</f>
        <v>0</v>
      </c>
      <c r="E16" s="2">
        <f>'Annual Cash Flow - Projected'!E16</f>
        <v>0</v>
      </c>
      <c r="F16" s="28">
        <f t="shared" si="0"/>
        <v>0</v>
      </c>
      <c r="G16" s="104"/>
      <c r="H16" s="45">
        <f>'Annual Cash Flow - Actual'!B16</f>
        <v>0</v>
      </c>
      <c r="I16" s="2">
        <f>'Annual Cash Flow - Actual'!C16</f>
        <v>0</v>
      </c>
      <c r="J16" s="2">
        <f>'Annual Cash Flow - Actual'!D16</f>
        <v>0</v>
      </c>
      <c r="K16" s="2">
        <f>'Annual Cash Flow - Actual'!E16</f>
        <v>0</v>
      </c>
      <c r="L16" s="2">
        <f t="shared" si="1"/>
        <v>0</v>
      </c>
      <c r="M16" s="130" t="e">
        <f aca="true" t="shared" si="2" ref="M16:M24">L16/$L$42</f>
        <v>#DIV/0!</v>
      </c>
      <c r="N16" s="57">
        <f aca="true" t="shared" si="3" ref="N16:N42">F16-L16</f>
        <v>0</v>
      </c>
    </row>
    <row r="17" spans="1:14" ht="13.5" outlineLevel="1">
      <c r="A17" s="75" t="str">
        <f>'Annual Cash Flow - Projected'!A17</f>
        <v>     Office Supplies</v>
      </c>
      <c r="B17" s="2">
        <f>'Annual Cash Flow - Projected'!B17</f>
        <v>0</v>
      </c>
      <c r="C17" s="2">
        <f>'Annual Cash Flow - Projected'!C17</f>
        <v>0</v>
      </c>
      <c r="D17" s="2">
        <f>'Annual Cash Flow - Projected'!D17</f>
        <v>0</v>
      </c>
      <c r="E17" s="2">
        <f>'Annual Cash Flow - Projected'!E17</f>
        <v>0</v>
      </c>
      <c r="F17" s="28">
        <f t="shared" si="0"/>
        <v>0</v>
      </c>
      <c r="G17" s="104"/>
      <c r="H17" s="45">
        <f>'Annual Cash Flow - Actual'!B17</f>
        <v>0</v>
      </c>
      <c r="I17" s="2">
        <f>'Annual Cash Flow - Actual'!C17</f>
        <v>0</v>
      </c>
      <c r="J17" s="2">
        <f>'Annual Cash Flow - Actual'!D17</f>
        <v>0</v>
      </c>
      <c r="K17" s="2">
        <f>'Annual Cash Flow - Actual'!E17</f>
        <v>0</v>
      </c>
      <c r="L17" s="2">
        <f t="shared" si="1"/>
        <v>0</v>
      </c>
      <c r="M17" s="130" t="e">
        <f t="shared" si="2"/>
        <v>#DIV/0!</v>
      </c>
      <c r="N17" s="57">
        <f t="shared" si="3"/>
        <v>0</v>
      </c>
    </row>
    <row r="18" spans="1:14" ht="13.5" outlineLevel="1">
      <c r="A18" s="75" t="str">
        <f>'Annual Cash Flow - Projected'!A18</f>
        <v>     Accounting / Legal</v>
      </c>
      <c r="B18" s="2">
        <f>'Annual Cash Flow - Projected'!B18</f>
        <v>0</v>
      </c>
      <c r="C18" s="2">
        <f>'Annual Cash Flow - Projected'!C18</f>
        <v>0</v>
      </c>
      <c r="D18" s="2">
        <f>'Annual Cash Flow - Projected'!D18</f>
        <v>0</v>
      </c>
      <c r="E18" s="2">
        <f>'Annual Cash Flow - Projected'!E18</f>
        <v>0</v>
      </c>
      <c r="F18" s="28">
        <f t="shared" si="0"/>
        <v>0</v>
      </c>
      <c r="G18" s="104"/>
      <c r="H18" s="45">
        <f>'Annual Cash Flow - Actual'!B18</f>
        <v>0</v>
      </c>
      <c r="I18" s="2">
        <f>'Annual Cash Flow - Actual'!C18</f>
        <v>0</v>
      </c>
      <c r="J18" s="2">
        <f>'Annual Cash Flow - Actual'!D18</f>
        <v>0</v>
      </c>
      <c r="K18" s="2">
        <f>'Annual Cash Flow - Actual'!E18</f>
        <v>0</v>
      </c>
      <c r="L18" s="2">
        <f t="shared" si="1"/>
        <v>0</v>
      </c>
      <c r="M18" s="130" t="e">
        <f t="shared" si="2"/>
        <v>#DIV/0!</v>
      </c>
      <c r="N18" s="57">
        <f t="shared" si="3"/>
        <v>0</v>
      </c>
    </row>
    <row r="19" spans="1:14" ht="13.5" outlineLevel="1">
      <c r="A19" s="75" t="str">
        <f>'Annual Cash Flow - Projected'!A19</f>
        <v>     Advertising / Marketing</v>
      </c>
      <c r="B19" s="2">
        <f>'Annual Cash Flow - Projected'!B19</f>
        <v>0</v>
      </c>
      <c r="C19" s="2">
        <f>'Annual Cash Flow - Projected'!C19</f>
        <v>0</v>
      </c>
      <c r="D19" s="2">
        <f>'Annual Cash Flow - Projected'!D19</f>
        <v>0</v>
      </c>
      <c r="E19" s="2">
        <f>'Annual Cash Flow - Projected'!E19</f>
        <v>0</v>
      </c>
      <c r="F19" s="28">
        <f t="shared" si="0"/>
        <v>0</v>
      </c>
      <c r="G19" s="104"/>
      <c r="H19" s="45">
        <f>'Annual Cash Flow - Actual'!B19</f>
        <v>0</v>
      </c>
      <c r="I19" s="2">
        <f>'Annual Cash Flow - Actual'!C19</f>
        <v>0</v>
      </c>
      <c r="J19" s="2">
        <f>'Annual Cash Flow - Actual'!D19</f>
        <v>0</v>
      </c>
      <c r="K19" s="2">
        <f>'Annual Cash Flow - Actual'!E19</f>
        <v>0</v>
      </c>
      <c r="L19" s="2">
        <f t="shared" si="1"/>
        <v>0</v>
      </c>
      <c r="M19" s="130" t="e">
        <f t="shared" si="2"/>
        <v>#DIV/0!</v>
      </c>
      <c r="N19" s="57">
        <f t="shared" si="3"/>
        <v>0</v>
      </c>
    </row>
    <row r="20" spans="1:14" ht="13.5" outlineLevel="1">
      <c r="A20" s="75" t="str">
        <f>'Annual Cash Flow - Projected'!A20</f>
        <v>     Auto Expense &amp; Repair</v>
      </c>
      <c r="B20" s="2">
        <f>'Annual Cash Flow - Projected'!B20</f>
        <v>0</v>
      </c>
      <c r="C20" s="2">
        <f>'Annual Cash Flow - Projected'!C20</f>
        <v>0</v>
      </c>
      <c r="D20" s="2">
        <f>'Annual Cash Flow - Projected'!D20</f>
        <v>0</v>
      </c>
      <c r="E20" s="2">
        <f>'Annual Cash Flow - Projected'!E20</f>
        <v>0</v>
      </c>
      <c r="F20" s="28">
        <f t="shared" si="0"/>
        <v>0</v>
      </c>
      <c r="G20" s="104"/>
      <c r="H20" s="45">
        <f>'Annual Cash Flow - Actual'!B20</f>
        <v>0</v>
      </c>
      <c r="I20" s="2">
        <f>'Annual Cash Flow - Actual'!C20</f>
        <v>0</v>
      </c>
      <c r="J20" s="2">
        <f>'Annual Cash Flow - Actual'!D20</f>
        <v>0</v>
      </c>
      <c r="K20" s="2">
        <f>'Annual Cash Flow - Actual'!E20</f>
        <v>0</v>
      </c>
      <c r="L20" s="2">
        <f t="shared" si="1"/>
        <v>0</v>
      </c>
      <c r="M20" s="130" t="e">
        <f t="shared" si="2"/>
        <v>#DIV/0!</v>
      </c>
      <c r="N20" s="57">
        <f t="shared" si="3"/>
        <v>0</v>
      </c>
    </row>
    <row r="21" spans="1:16" ht="13.5" outlineLevel="1">
      <c r="A21" s="75" t="str">
        <f>'Annual Cash Flow - Projected'!A21</f>
        <v>     Travel / Fuel</v>
      </c>
      <c r="B21" s="2">
        <f>'Annual Cash Flow - Projected'!B21</f>
        <v>0</v>
      </c>
      <c r="C21" s="2">
        <f>'Annual Cash Flow - Projected'!C21</f>
        <v>0</v>
      </c>
      <c r="D21" s="2">
        <f>'Annual Cash Flow - Projected'!D21</f>
        <v>0</v>
      </c>
      <c r="E21" s="2">
        <f>'Annual Cash Flow - Projected'!E21</f>
        <v>0</v>
      </c>
      <c r="F21" s="28">
        <f t="shared" si="0"/>
        <v>0</v>
      </c>
      <c r="G21" s="104"/>
      <c r="H21" s="45">
        <f>'Annual Cash Flow - Actual'!B21</f>
        <v>0</v>
      </c>
      <c r="I21" s="2">
        <f>'Annual Cash Flow - Actual'!C21</f>
        <v>0</v>
      </c>
      <c r="J21" s="2">
        <f>'Annual Cash Flow - Actual'!D21</f>
        <v>0</v>
      </c>
      <c r="K21" s="2">
        <f>'Annual Cash Flow - Actual'!E21</f>
        <v>0</v>
      </c>
      <c r="L21" s="2">
        <f t="shared" si="1"/>
        <v>0</v>
      </c>
      <c r="M21" s="130" t="e">
        <f t="shared" si="2"/>
        <v>#DIV/0!</v>
      </c>
      <c r="N21" s="57">
        <f t="shared" si="3"/>
        <v>0</v>
      </c>
      <c r="P21" s="52"/>
    </row>
    <row r="22" spans="1:14" ht="13.5" outlineLevel="1">
      <c r="A22" s="75" t="str">
        <f>'Annual Cash Flow - Projected'!A22</f>
        <v>     Rent</v>
      </c>
      <c r="B22" s="2">
        <f>'Annual Cash Flow - Projected'!B22</f>
        <v>0</v>
      </c>
      <c r="C22" s="2">
        <f>'Annual Cash Flow - Projected'!C22</f>
        <v>0</v>
      </c>
      <c r="D22" s="2">
        <f>'Annual Cash Flow - Projected'!D22</f>
        <v>0</v>
      </c>
      <c r="E22" s="2">
        <f>'Annual Cash Flow - Projected'!E22</f>
        <v>0</v>
      </c>
      <c r="F22" s="28">
        <f t="shared" si="0"/>
        <v>0</v>
      </c>
      <c r="G22" s="104"/>
      <c r="H22" s="45">
        <f>'Annual Cash Flow - Actual'!B22</f>
        <v>0</v>
      </c>
      <c r="I22" s="2">
        <f>'Annual Cash Flow - Actual'!C22</f>
        <v>0</v>
      </c>
      <c r="J22" s="2">
        <f>'Annual Cash Flow - Actual'!D22</f>
        <v>0</v>
      </c>
      <c r="K22" s="2">
        <f>'Annual Cash Flow - Actual'!E22</f>
        <v>0</v>
      </c>
      <c r="L22" s="2">
        <f t="shared" si="1"/>
        <v>0</v>
      </c>
      <c r="M22" s="130" t="e">
        <f t="shared" si="2"/>
        <v>#DIV/0!</v>
      </c>
      <c r="N22" s="57">
        <f t="shared" si="3"/>
        <v>0</v>
      </c>
    </row>
    <row r="23" spans="1:14" ht="13.5" outlineLevel="1">
      <c r="A23" s="75" t="str">
        <f>'Annual Cash Flow - Projected'!A23</f>
        <v>     Cellphone</v>
      </c>
      <c r="B23" s="2">
        <f>'Annual Cash Flow - Projected'!B23</f>
        <v>0</v>
      </c>
      <c r="C23" s="2">
        <f>'Annual Cash Flow - Projected'!C23</f>
        <v>0</v>
      </c>
      <c r="D23" s="2">
        <f>'Annual Cash Flow - Projected'!D23</f>
        <v>0</v>
      </c>
      <c r="E23" s="2">
        <f>'Annual Cash Flow - Projected'!E23</f>
        <v>0</v>
      </c>
      <c r="F23" s="28">
        <f t="shared" si="0"/>
        <v>0</v>
      </c>
      <c r="G23" s="104"/>
      <c r="H23" s="45">
        <f>'Annual Cash Flow - Actual'!B23</f>
        <v>0</v>
      </c>
      <c r="I23" s="2">
        <f>'Annual Cash Flow - Actual'!C23</f>
        <v>0</v>
      </c>
      <c r="J23" s="2">
        <f>'Annual Cash Flow - Actual'!D23</f>
        <v>0</v>
      </c>
      <c r="K23" s="2">
        <f>'Annual Cash Flow - Actual'!E23</f>
        <v>0</v>
      </c>
      <c r="L23" s="2">
        <f t="shared" si="1"/>
        <v>0</v>
      </c>
      <c r="M23" s="130" t="e">
        <f t="shared" si="2"/>
        <v>#DIV/0!</v>
      </c>
      <c r="N23" s="57">
        <f t="shared" si="3"/>
        <v>0</v>
      </c>
    </row>
    <row r="24" spans="1:14" ht="13.5" outlineLevel="1">
      <c r="A24" s="75" t="str">
        <f>'Annual Cash Flow - Projected'!A24</f>
        <v>     Internet</v>
      </c>
      <c r="B24" s="2">
        <f>'Annual Cash Flow - Projected'!B24</f>
        <v>0</v>
      </c>
      <c r="C24" s="2">
        <f>'Annual Cash Flow - Projected'!C24</f>
        <v>0</v>
      </c>
      <c r="D24" s="2">
        <f>'Annual Cash Flow - Projected'!D24</f>
        <v>0</v>
      </c>
      <c r="E24" s="2">
        <f>'Annual Cash Flow - Projected'!E24</f>
        <v>0</v>
      </c>
      <c r="F24" s="28">
        <f t="shared" si="0"/>
        <v>0</v>
      </c>
      <c r="G24" s="104"/>
      <c r="H24" s="45">
        <f>'Annual Cash Flow - Actual'!B24</f>
        <v>0</v>
      </c>
      <c r="I24" s="2">
        <f>'Annual Cash Flow - Actual'!C24</f>
        <v>0</v>
      </c>
      <c r="J24" s="2">
        <f>'Annual Cash Flow - Actual'!D24</f>
        <v>0</v>
      </c>
      <c r="K24" s="2">
        <f>'Annual Cash Flow - Actual'!E24</f>
        <v>0</v>
      </c>
      <c r="L24" s="2">
        <f t="shared" si="1"/>
        <v>0</v>
      </c>
      <c r="M24" s="130" t="e">
        <f t="shared" si="2"/>
        <v>#DIV/0!</v>
      </c>
      <c r="N24" s="57">
        <f t="shared" si="3"/>
        <v>0</v>
      </c>
    </row>
    <row r="25" spans="1:14" ht="13.5" outlineLevel="1">
      <c r="A25" s="75" t="str">
        <f>'Annual Cash Flow - Projected'!A25</f>
        <v>     Utilities</v>
      </c>
      <c r="B25" s="24"/>
      <c r="C25" s="24"/>
      <c r="D25" s="24"/>
      <c r="E25" s="24"/>
      <c r="F25" s="25"/>
      <c r="G25" s="104"/>
      <c r="H25" s="27"/>
      <c r="I25" s="24"/>
      <c r="J25" s="24"/>
      <c r="K25" s="24"/>
      <c r="L25" s="24"/>
      <c r="M25" s="98"/>
      <c r="N25" s="68"/>
    </row>
    <row r="26" spans="1:14" ht="13.5" outlineLevel="1">
      <c r="A26" s="75" t="str">
        <f>'Annual Cash Flow - Projected'!A26</f>
        <v>          Electricity</v>
      </c>
      <c r="B26" s="2">
        <f>'Annual Cash Flow - Projected'!B26</f>
        <v>0</v>
      </c>
      <c r="C26" s="2">
        <f>'Annual Cash Flow - Projected'!C26</f>
        <v>0</v>
      </c>
      <c r="D26" s="2">
        <f>'Annual Cash Flow - Projected'!D26</f>
        <v>0</v>
      </c>
      <c r="E26" s="2">
        <f>'Annual Cash Flow - Projected'!E26</f>
        <v>0</v>
      </c>
      <c r="F26" s="28">
        <f t="shared" si="0"/>
        <v>0</v>
      </c>
      <c r="G26" s="104"/>
      <c r="H26" s="45">
        <f>'Annual Cash Flow - Actual'!B26</f>
        <v>0</v>
      </c>
      <c r="I26" s="2">
        <f>'Annual Cash Flow - Actual'!C26</f>
        <v>0</v>
      </c>
      <c r="J26" s="2">
        <f>'Annual Cash Flow - Actual'!D26</f>
        <v>0</v>
      </c>
      <c r="K26" s="2">
        <f>'Annual Cash Flow - Actual'!E26</f>
        <v>0</v>
      </c>
      <c r="L26" s="2">
        <f>SUM(H26:K26)</f>
        <v>0</v>
      </c>
      <c r="M26" s="130" t="e">
        <f>L26/$L$42</f>
        <v>#DIV/0!</v>
      </c>
      <c r="N26" s="57">
        <f t="shared" si="3"/>
        <v>0</v>
      </c>
    </row>
    <row r="27" spans="1:14" ht="13.5" outlineLevel="1">
      <c r="A27" s="75" t="str">
        <f>'Annual Cash Flow - Projected'!A27</f>
        <v>          Telephone</v>
      </c>
      <c r="B27" s="2">
        <f>'Annual Cash Flow - Projected'!B27</f>
        <v>0</v>
      </c>
      <c r="C27" s="2">
        <f>'Annual Cash Flow - Projected'!C27</f>
        <v>0</v>
      </c>
      <c r="D27" s="2">
        <f>'Annual Cash Flow - Projected'!D27</f>
        <v>0</v>
      </c>
      <c r="E27" s="2">
        <f>'Annual Cash Flow - Projected'!E27</f>
        <v>0</v>
      </c>
      <c r="F27" s="28">
        <f t="shared" si="0"/>
        <v>0</v>
      </c>
      <c r="G27" s="104"/>
      <c r="H27" s="45">
        <f>'Annual Cash Flow - Actual'!B27</f>
        <v>0</v>
      </c>
      <c r="I27" s="2">
        <f>'Annual Cash Flow - Actual'!C27</f>
        <v>0</v>
      </c>
      <c r="J27" s="2">
        <f>'Annual Cash Flow - Actual'!D27</f>
        <v>0</v>
      </c>
      <c r="K27" s="2">
        <f>'Annual Cash Flow - Actual'!E27</f>
        <v>0</v>
      </c>
      <c r="L27" s="2">
        <f>SUM(H27:K27)</f>
        <v>0</v>
      </c>
      <c r="M27" s="130" t="e">
        <f>L27/$L$42</f>
        <v>#DIV/0!</v>
      </c>
      <c r="N27" s="57">
        <f t="shared" si="3"/>
        <v>0</v>
      </c>
    </row>
    <row r="28" spans="1:14" ht="13.5" outlineLevel="1">
      <c r="A28" s="75" t="str">
        <f>'Annual Cash Flow - Projected'!A28</f>
        <v>          Other</v>
      </c>
      <c r="B28" s="2">
        <f>'Annual Cash Flow - Projected'!B28</f>
        <v>0</v>
      </c>
      <c r="C28" s="2">
        <f>'Annual Cash Flow - Projected'!C28</f>
        <v>0</v>
      </c>
      <c r="D28" s="2">
        <f>'Annual Cash Flow - Projected'!D28</f>
        <v>0</v>
      </c>
      <c r="E28" s="2">
        <f>'Annual Cash Flow - Projected'!E28</f>
        <v>0</v>
      </c>
      <c r="F28" s="28">
        <f t="shared" si="0"/>
        <v>0</v>
      </c>
      <c r="G28" s="104"/>
      <c r="H28" s="45">
        <f>'Annual Cash Flow - Actual'!B28</f>
        <v>0</v>
      </c>
      <c r="I28" s="2">
        <f>'Annual Cash Flow - Actual'!C28</f>
        <v>0</v>
      </c>
      <c r="J28" s="2">
        <f>'Annual Cash Flow - Actual'!D28</f>
        <v>0</v>
      </c>
      <c r="K28" s="2">
        <f>'Annual Cash Flow - Actual'!E28</f>
        <v>0</v>
      </c>
      <c r="L28" s="2">
        <f>SUM(H28:K28)</f>
        <v>0</v>
      </c>
      <c r="M28" s="130" t="e">
        <f>L28/$L$42</f>
        <v>#DIV/0!</v>
      </c>
      <c r="N28" s="57">
        <f t="shared" si="3"/>
        <v>0</v>
      </c>
    </row>
    <row r="29" spans="1:14" ht="13.5" outlineLevel="1">
      <c r="A29" s="75" t="str">
        <f>'Annual Cash Flow - Projected'!A29</f>
        <v>     Insurance</v>
      </c>
      <c r="B29" s="24"/>
      <c r="C29" s="24"/>
      <c r="D29" s="24"/>
      <c r="E29" s="24"/>
      <c r="F29" s="25"/>
      <c r="G29" s="104"/>
      <c r="H29" s="27"/>
      <c r="I29" s="24"/>
      <c r="J29" s="24"/>
      <c r="K29" s="24"/>
      <c r="L29" s="24"/>
      <c r="M29" s="98"/>
      <c r="N29" s="68"/>
    </row>
    <row r="30" spans="1:14" ht="13.5" outlineLevel="1">
      <c r="A30" s="75" t="str">
        <f>'Annual Cash Flow - Projected'!A30</f>
        <v>          Liability / Theft / Fire</v>
      </c>
      <c r="B30" s="2">
        <f>'Annual Cash Flow - Projected'!B30</f>
        <v>0</v>
      </c>
      <c r="C30" s="2">
        <f>'Annual Cash Flow - Projected'!C30</f>
        <v>0</v>
      </c>
      <c r="D30" s="2">
        <f>'Annual Cash Flow - Projected'!D30</f>
        <v>0</v>
      </c>
      <c r="E30" s="2">
        <f>'Annual Cash Flow - Projected'!E30</f>
        <v>0</v>
      </c>
      <c r="F30" s="28">
        <f t="shared" si="0"/>
        <v>0</v>
      </c>
      <c r="G30" s="104"/>
      <c r="H30" s="45">
        <f>'Annual Cash Flow - Actual'!B30</f>
        <v>0</v>
      </c>
      <c r="I30" s="2">
        <f>'Annual Cash Flow - Actual'!C30</f>
        <v>0</v>
      </c>
      <c r="J30" s="2">
        <f>'Annual Cash Flow - Actual'!D30</f>
        <v>0</v>
      </c>
      <c r="K30" s="2">
        <f>'Annual Cash Flow - Actual'!E30</f>
        <v>0</v>
      </c>
      <c r="L30" s="2">
        <f aca="true" t="shared" si="4" ref="L30:L37">SUM(H30:K30)</f>
        <v>0</v>
      </c>
      <c r="M30" s="130" t="e">
        <f>L30/$L$42</f>
        <v>#DIV/0!</v>
      </c>
      <c r="N30" s="57">
        <f t="shared" si="3"/>
        <v>0</v>
      </c>
    </row>
    <row r="31" spans="1:14" ht="13.5" outlineLevel="1">
      <c r="A31" s="75" t="str">
        <f>'Annual Cash Flow - Projected'!A31</f>
        <v>          Auto / E&amp;O</v>
      </c>
      <c r="B31" s="2">
        <f>'Annual Cash Flow - Projected'!B31</f>
        <v>0</v>
      </c>
      <c r="C31" s="2">
        <f>'Annual Cash Flow - Projected'!C31</f>
        <v>0</v>
      </c>
      <c r="D31" s="2">
        <f>'Annual Cash Flow - Projected'!D31</f>
        <v>0</v>
      </c>
      <c r="E31" s="2">
        <f>'Annual Cash Flow - Projected'!E31</f>
        <v>0</v>
      </c>
      <c r="F31" s="28">
        <f t="shared" si="0"/>
        <v>0</v>
      </c>
      <c r="G31" s="104"/>
      <c r="H31" s="45">
        <f>'Annual Cash Flow - Actual'!B31</f>
        <v>0</v>
      </c>
      <c r="I31" s="2">
        <f>'Annual Cash Flow - Actual'!C31</f>
        <v>0</v>
      </c>
      <c r="J31" s="2">
        <f>'Annual Cash Flow - Actual'!D31</f>
        <v>0</v>
      </c>
      <c r="K31" s="2">
        <f>'Annual Cash Flow - Actual'!E31</f>
        <v>0</v>
      </c>
      <c r="L31" s="2">
        <f t="shared" si="4"/>
        <v>0</v>
      </c>
      <c r="M31" s="130" t="e">
        <f aca="true" t="shared" si="5" ref="M31:M37">L31/$L$42</f>
        <v>#DIV/0!</v>
      </c>
      <c r="N31" s="57">
        <f t="shared" si="3"/>
        <v>0</v>
      </c>
    </row>
    <row r="32" spans="1:14" ht="13.5" outlineLevel="1">
      <c r="A32" s="75" t="str">
        <f>'Annual Cash Flow - Projected'!A32</f>
        <v>          Medical / Life</v>
      </c>
      <c r="B32" s="2">
        <f>'Annual Cash Flow - Projected'!B32</f>
        <v>0</v>
      </c>
      <c r="C32" s="2">
        <f>'Annual Cash Flow - Projected'!C32</f>
        <v>0</v>
      </c>
      <c r="D32" s="2">
        <f>'Annual Cash Flow - Projected'!D32</f>
        <v>0</v>
      </c>
      <c r="E32" s="2">
        <f>'Annual Cash Flow - Projected'!E32</f>
        <v>0</v>
      </c>
      <c r="F32" s="28">
        <f t="shared" si="0"/>
        <v>0</v>
      </c>
      <c r="G32" s="104"/>
      <c r="H32" s="45">
        <f>'Annual Cash Flow - Actual'!B32</f>
        <v>0</v>
      </c>
      <c r="I32" s="2">
        <f>'Annual Cash Flow - Actual'!C32</f>
        <v>0</v>
      </c>
      <c r="J32" s="2">
        <f>'Annual Cash Flow - Actual'!D32</f>
        <v>0</v>
      </c>
      <c r="K32" s="2">
        <f>'Annual Cash Flow - Actual'!E32</f>
        <v>0</v>
      </c>
      <c r="L32" s="2">
        <f t="shared" si="4"/>
        <v>0</v>
      </c>
      <c r="M32" s="130" t="e">
        <f t="shared" si="5"/>
        <v>#DIV/0!</v>
      </c>
      <c r="N32" s="57">
        <f t="shared" si="3"/>
        <v>0</v>
      </c>
    </row>
    <row r="33" spans="1:14" ht="13.5" outlineLevel="1">
      <c r="A33" s="75" t="str">
        <f>'Annual Cash Flow - Projected'!A33</f>
        <v>     Fees &amp; Licenses</v>
      </c>
      <c r="B33" s="2">
        <f>'Annual Cash Flow - Projected'!B33</f>
        <v>0</v>
      </c>
      <c r="C33" s="2">
        <f>'Annual Cash Flow - Projected'!C33</f>
        <v>0</v>
      </c>
      <c r="D33" s="2">
        <f>'Annual Cash Flow - Projected'!D33</f>
        <v>0</v>
      </c>
      <c r="E33" s="2">
        <f>'Annual Cash Flow - Projected'!E33</f>
        <v>0</v>
      </c>
      <c r="F33" s="28">
        <f t="shared" si="0"/>
        <v>0</v>
      </c>
      <c r="G33" s="104"/>
      <c r="H33" s="45">
        <f>'Annual Cash Flow - Actual'!B33</f>
        <v>0</v>
      </c>
      <c r="I33" s="2">
        <f>'Annual Cash Flow - Actual'!C33</f>
        <v>0</v>
      </c>
      <c r="J33" s="2">
        <f>'Annual Cash Flow - Actual'!D33</f>
        <v>0</v>
      </c>
      <c r="K33" s="2">
        <f>'Annual Cash Flow - Actual'!E33</f>
        <v>0</v>
      </c>
      <c r="L33" s="2">
        <f t="shared" si="4"/>
        <v>0</v>
      </c>
      <c r="M33" s="130" t="e">
        <f t="shared" si="5"/>
        <v>#DIV/0!</v>
      </c>
      <c r="N33" s="57">
        <f t="shared" si="3"/>
        <v>0</v>
      </c>
    </row>
    <row r="34" spans="1:14" ht="13.5" outlineLevel="1">
      <c r="A34" s="75" t="str">
        <f>'Annual Cash Flow - Projected'!A34</f>
        <v>     Taxes - Income</v>
      </c>
      <c r="B34" s="2">
        <f>'Annual Cash Flow - Projected'!B34</f>
        <v>0</v>
      </c>
      <c r="C34" s="2">
        <f>'Annual Cash Flow - Projected'!C34</f>
        <v>0</v>
      </c>
      <c r="D34" s="2">
        <f>'Annual Cash Flow - Projected'!D34</f>
        <v>0</v>
      </c>
      <c r="E34" s="2">
        <f>'Annual Cash Flow - Projected'!E34</f>
        <v>0</v>
      </c>
      <c r="F34" s="28">
        <f t="shared" si="0"/>
        <v>0</v>
      </c>
      <c r="G34" s="104"/>
      <c r="H34" s="45">
        <f>'Annual Cash Flow - Actual'!B34</f>
        <v>0</v>
      </c>
      <c r="I34" s="2">
        <f>'Annual Cash Flow - Actual'!C34</f>
        <v>0</v>
      </c>
      <c r="J34" s="2">
        <f>'Annual Cash Flow - Actual'!D34</f>
        <v>0</v>
      </c>
      <c r="K34" s="2">
        <f>'Annual Cash Flow - Actual'!E34</f>
        <v>0</v>
      </c>
      <c r="L34" s="2">
        <f t="shared" si="4"/>
        <v>0</v>
      </c>
      <c r="M34" s="130" t="e">
        <f t="shared" si="5"/>
        <v>#DIV/0!</v>
      </c>
      <c r="N34" s="57">
        <f t="shared" si="3"/>
        <v>0</v>
      </c>
    </row>
    <row r="35" spans="1:14" ht="13.5" outlineLevel="1">
      <c r="A35" s="75" t="str">
        <f>'Annual Cash Flow - Projected'!A35</f>
        <v>     Materials / Supplies / Inventory</v>
      </c>
      <c r="B35" s="2">
        <f>'Annual Cash Flow - Projected'!B35</f>
        <v>0</v>
      </c>
      <c r="C35" s="2">
        <f>'Annual Cash Flow - Projected'!C35</f>
        <v>0</v>
      </c>
      <c r="D35" s="2">
        <f>'Annual Cash Flow - Projected'!D35</f>
        <v>0</v>
      </c>
      <c r="E35" s="2">
        <f>'Annual Cash Flow - Projected'!E35</f>
        <v>0</v>
      </c>
      <c r="F35" s="28">
        <f t="shared" si="0"/>
        <v>0</v>
      </c>
      <c r="G35" s="104"/>
      <c r="H35" s="45">
        <f>'Annual Cash Flow - Actual'!B35</f>
        <v>0</v>
      </c>
      <c r="I35" s="2">
        <f>'Annual Cash Flow - Actual'!C35</f>
        <v>0</v>
      </c>
      <c r="J35" s="2">
        <f>'Annual Cash Flow - Actual'!D35</f>
        <v>0</v>
      </c>
      <c r="K35" s="2">
        <f>'Annual Cash Flow - Actual'!E35</f>
        <v>0</v>
      </c>
      <c r="L35" s="2">
        <f t="shared" si="4"/>
        <v>0</v>
      </c>
      <c r="M35" s="130" t="e">
        <f t="shared" si="5"/>
        <v>#DIV/0!</v>
      </c>
      <c r="N35" s="57">
        <f t="shared" si="3"/>
        <v>0</v>
      </c>
    </row>
    <row r="36" spans="1:14" ht="13.5" outlineLevel="1">
      <c r="A36" s="75" t="str">
        <f>'Annual Cash Flow - Projected'!A36</f>
        <v>     Professional Devel. &amp; Mtgs.</v>
      </c>
      <c r="B36" s="2">
        <f>'Annual Cash Flow - Projected'!B36</f>
        <v>0</v>
      </c>
      <c r="C36" s="2">
        <f>'Annual Cash Flow - Projected'!C36</f>
        <v>0</v>
      </c>
      <c r="D36" s="2">
        <f>'Annual Cash Flow - Projected'!D36</f>
        <v>0</v>
      </c>
      <c r="E36" s="2">
        <f>'Annual Cash Flow - Projected'!E36</f>
        <v>0</v>
      </c>
      <c r="F36" s="28">
        <f t="shared" si="0"/>
        <v>0</v>
      </c>
      <c r="G36" s="104"/>
      <c r="H36" s="45">
        <f>'Annual Cash Flow - Actual'!B36</f>
        <v>0</v>
      </c>
      <c r="I36" s="2">
        <f>'Annual Cash Flow - Actual'!C36</f>
        <v>0</v>
      </c>
      <c r="J36" s="2">
        <f>'Annual Cash Flow - Actual'!D36</f>
        <v>0</v>
      </c>
      <c r="K36" s="2">
        <f>'Annual Cash Flow - Actual'!E36</f>
        <v>0</v>
      </c>
      <c r="L36" s="2">
        <f t="shared" si="4"/>
        <v>0</v>
      </c>
      <c r="M36" s="130" t="e">
        <f t="shared" si="5"/>
        <v>#DIV/0!</v>
      </c>
      <c r="N36" s="57">
        <f t="shared" si="3"/>
        <v>0</v>
      </c>
    </row>
    <row r="37" spans="1:14" ht="13.5" outlineLevel="1">
      <c r="A37" s="75" t="str">
        <f>'Annual Cash Flow - Projected'!A37</f>
        <v>     Miscellaneous</v>
      </c>
      <c r="B37" s="2">
        <f>'Annual Cash Flow - Projected'!B37</f>
        <v>0</v>
      </c>
      <c r="C37" s="2">
        <f>'Annual Cash Flow - Projected'!C37</f>
        <v>0</v>
      </c>
      <c r="D37" s="2">
        <f>'Annual Cash Flow - Projected'!D37</f>
        <v>0</v>
      </c>
      <c r="E37" s="2">
        <f>'Annual Cash Flow - Projected'!E37</f>
        <v>0</v>
      </c>
      <c r="F37" s="28">
        <f t="shared" si="0"/>
        <v>0</v>
      </c>
      <c r="H37" s="45">
        <f>'Annual Cash Flow - Actual'!B37</f>
        <v>0</v>
      </c>
      <c r="I37" s="2">
        <f>'Annual Cash Flow - Actual'!C37</f>
        <v>0</v>
      </c>
      <c r="J37" s="2">
        <f>'Annual Cash Flow - Actual'!D37</f>
        <v>0</v>
      </c>
      <c r="K37" s="2">
        <f>'Annual Cash Flow - Actual'!E37</f>
        <v>0</v>
      </c>
      <c r="L37" s="2">
        <f t="shared" si="4"/>
        <v>0</v>
      </c>
      <c r="M37" s="131" t="e">
        <f t="shared" si="5"/>
        <v>#DIV/0!</v>
      </c>
      <c r="N37" s="57">
        <f t="shared" si="3"/>
        <v>0</v>
      </c>
    </row>
    <row r="38" spans="1:14" ht="15">
      <c r="A38" s="86" t="str">
        <f>'Annual Cash Flow - Projected'!A38</f>
        <v>     Subtotal Fixed Costs</v>
      </c>
      <c r="B38" s="14">
        <f>'Annual Cash Flow - Projected'!B38</f>
        <v>0</v>
      </c>
      <c r="C38" s="14">
        <f>'Annual Cash Flow - Projected'!C38</f>
        <v>0</v>
      </c>
      <c r="D38" s="14">
        <f>'Annual Cash Flow - Projected'!D38</f>
        <v>0</v>
      </c>
      <c r="E38" s="14">
        <f>'Annual Cash Flow - Projected'!E38</f>
        <v>0</v>
      </c>
      <c r="F38" s="33">
        <f>SUM(F15:F37)</f>
        <v>0</v>
      </c>
      <c r="H38" s="49">
        <f>'Annual Cash Flow - Actual'!B38</f>
        <v>0</v>
      </c>
      <c r="I38" s="14">
        <f>'Annual Cash Flow - Actual'!C38</f>
        <v>0</v>
      </c>
      <c r="J38" s="14">
        <f>'Annual Cash Flow - Actual'!D38</f>
        <v>0</v>
      </c>
      <c r="K38" s="14">
        <f>'Annual Cash Flow - Actual'!E38</f>
        <v>0</v>
      </c>
      <c r="L38" s="14">
        <f>SUM(L15:L37)</f>
        <v>0</v>
      </c>
      <c r="M38" s="132" t="e">
        <f>L38/$L$42</f>
        <v>#DIV/0!</v>
      </c>
      <c r="N38" s="90">
        <f t="shared" si="3"/>
        <v>0</v>
      </c>
    </row>
    <row r="39" spans="1:14" ht="13.5">
      <c r="A39" s="75" t="str">
        <f>'Annual Cash Flow - Projected'!A39</f>
        <v>     Loan Repayment</v>
      </c>
      <c r="B39" s="2">
        <f>'Annual Cash Flow - Projected'!B39</f>
        <v>0</v>
      </c>
      <c r="C39" s="2">
        <f>'Annual Cash Flow - Projected'!C39</f>
        <v>0</v>
      </c>
      <c r="D39" s="2">
        <f>'Annual Cash Flow - Projected'!D39</f>
        <v>0</v>
      </c>
      <c r="E39" s="2">
        <f>'Annual Cash Flow - Projected'!E39</f>
        <v>0</v>
      </c>
      <c r="F39" s="28">
        <f>SUM(B39:E39)</f>
        <v>0</v>
      </c>
      <c r="H39" s="45">
        <f>'Annual Cash Flow - Actual'!B39</f>
        <v>0</v>
      </c>
      <c r="I39" s="2">
        <f>'Annual Cash Flow - Actual'!C39</f>
        <v>0</v>
      </c>
      <c r="J39" s="2">
        <f>'Annual Cash Flow - Actual'!D39</f>
        <v>0</v>
      </c>
      <c r="K39" s="2">
        <f>'Annual Cash Flow - Actual'!E39</f>
        <v>0</v>
      </c>
      <c r="L39" s="2">
        <f>SUM(H39:K39)</f>
        <v>0</v>
      </c>
      <c r="M39" s="130" t="e">
        <f>L39/$L$42</f>
        <v>#DIV/0!</v>
      </c>
      <c r="N39" s="57">
        <f t="shared" si="3"/>
        <v>0</v>
      </c>
    </row>
    <row r="40" spans="1:14" ht="13.5">
      <c r="A40" s="75" t="str">
        <f>'Annual Cash Flow - Projected'!A40</f>
        <v>     Capital Purchases / Equipment</v>
      </c>
      <c r="B40" s="2">
        <f>'Annual Cash Flow - Projected'!B40</f>
        <v>0</v>
      </c>
      <c r="C40" s="2">
        <f>'Annual Cash Flow - Projected'!C40</f>
        <v>0</v>
      </c>
      <c r="D40" s="2">
        <f>'Annual Cash Flow - Projected'!D40</f>
        <v>0</v>
      </c>
      <c r="E40" s="2">
        <f>'Annual Cash Flow - Projected'!E40</f>
        <v>0</v>
      </c>
      <c r="F40" s="28">
        <f>SUM(B40:E40)</f>
        <v>0</v>
      </c>
      <c r="H40" s="45">
        <f>'Annual Cash Flow - Actual'!B40</f>
        <v>0</v>
      </c>
      <c r="I40" s="2">
        <f>'Annual Cash Flow - Actual'!C40</f>
        <v>0</v>
      </c>
      <c r="J40" s="2">
        <f>'Annual Cash Flow - Actual'!D40</f>
        <v>0</v>
      </c>
      <c r="K40" s="2">
        <f>'Annual Cash Flow - Actual'!E40</f>
        <v>0</v>
      </c>
      <c r="L40" s="2">
        <f>SUM(H40:K40)</f>
        <v>0</v>
      </c>
      <c r="M40" s="130" t="e">
        <f>L40/$L$42</f>
        <v>#DIV/0!</v>
      </c>
      <c r="N40" s="57">
        <f t="shared" si="3"/>
        <v>0</v>
      </c>
    </row>
    <row r="41" spans="1:14" ht="13.5">
      <c r="A41" s="83" t="str">
        <f>'Annual Cash Flow - Projected'!A41</f>
        <v>     Owner's Withdrawal</v>
      </c>
      <c r="B41" s="5">
        <f>'Annual Cash Flow - Projected'!B41</f>
        <v>0</v>
      </c>
      <c r="C41" s="5">
        <f>'Annual Cash Flow - Projected'!C41</f>
        <v>0</v>
      </c>
      <c r="D41" s="5">
        <f>'Annual Cash Flow - Projected'!D41</f>
        <v>0</v>
      </c>
      <c r="E41" s="5">
        <f>'Annual Cash Flow - Projected'!E41</f>
        <v>0</v>
      </c>
      <c r="F41" s="28">
        <f>SUM(B41:E41)</f>
        <v>0</v>
      </c>
      <c r="H41" s="46">
        <f>'Annual Cash Flow - Actual'!B41</f>
        <v>0</v>
      </c>
      <c r="I41" s="5">
        <f>'Annual Cash Flow - Actual'!C41</f>
        <v>0</v>
      </c>
      <c r="J41" s="5">
        <f>'Annual Cash Flow - Actual'!D41</f>
        <v>0</v>
      </c>
      <c r="K41" s="5">
        <f>'Annual Cash Flow - Actual'!E41</f>
        <v>0</v>
      </c>
      <c r="L41" s="5">
        <f>SUM(H41:K41)</f>
        <v>0</v>
      </c>
      <c r="M41" s="131" t="e">
        <f>L41/$L$42</f>
        <v>#DIV/0!</v>
      </c>
      <c r="N41" s="55">
        <f t="shared" si="3"/>
        <v>0</v>
      </c>
    </row>
    <row r="42" spans="1:14" ht="15.75" thickBot="1">
      <c r="A42" s="87" t="str">
        <f>'Annual Cash Flow - Projected'!A42</f>
        <v>6.  TOTAL CASH PAID OUT</v>
      </c>
      <c r="B42" s="15">
        <f>'Annual Cash Flow - Projected'!B42</f>
        <v>0</v>
      </c>
      <c r="C42" s="15">
        <f>'Annual Cash Flow - Projected'!C42</f>
        <v>0</v>
      </c>
      <c r="D42" s="15">
        <f>'Annual Cash Flow - Projected'!D42</f>
        <v>0</v>
      </c>
      <c r="E42" s="15">
        <f>'Annual Cash Flow - Projected'!E42</f>
        <v>0</v>
      </c>
      <c r="F42" s="34">
        <f>SUM(F38:F41)</f>
        <v>0</v>
      </c>
      <c r="H42" s="50">
        <f>'Annual Cash Flow - Actual'!B42</f>
        <v>0</v>
      </c>
      <c r="I42" s="15">
        <f>'Annual Cash Flow - Actual'!C42</f>
        <v>0</v>
      </c>
      <c r="J42" s="15">
        <f>'Annual Cash Flow - Actual'!D42</f>
        <v>0</v>
      </c>
      <c r="K42" s="15">
        <f>'Annual Cash Flow - Actual'!E42</f>
        <v>0</v>
      </c>
      <c r="L42" s="10">
        <f>SUM(L38:L41)</f>
        <v>0</v>
      </c>
      <c r="M42" s="99"/>
      <c r="N42" s="101">
        <f t="shared" si="3"/>
        <v>0</v>
      </c>
    </row>
    <row r="43" spans="1:14" ht="16.5" thickBot="1" thickTop="1">
      <c r="A43" s="88" t="str">
        <f>'Annual Cash Flow - Projected'!A43</f>
        <v>7.  CASH BALANCE</v>
      </c>
      <c r="B43" s="16">
        <f>'Annual Cash Flow - Projected'!B43</f>
        <v>0</v>
      </c>
      <c r="C43" s="16">
        <f>'Annual Cash Flow - Projected'!C43</f>
        <v>0</v>
      </c>
      <c r="D43" s="16">
        <f>'Annual Cash Flow - Projected'!D43</f>
        <v>0</v>
      </c>
      <c r="E43" s="16">
        <f>'Annual Cash Flow - Projected'!E43</f>
        <v>0</v>
      </c>
      <c r="F43" s="35">
        <f>+F13-F42</f>
        <v>0</v>
      </c>
      <c r="H43" s="51">
        <f>'Annual Cash Flow - Actual'!B43</f>
        <v>0</v>
      </c>
      <c r="I43" s="16">
        <f>'Annual Cash Flow - Actual'!C43</f>
        <v>0</v>
      </c>
      <c r="J43" s="16">
        <f>'Annual Cash Flow - Actual'!D43</f>
        <v>0</v>
      </c>
      <c r="K43" s="16">
        <f>'Annual Cash Flow - Actual'!E43</f>
        <v>0</v>
      </c>
      <c r="L43" s="16">
        <f>+L13-L42</f>
        <v>0</v>
      </c>
      <c r="M43" s="100"/>
      <c r="N43" s="79">
        <f>L43-F43</f>
        <v>0</v>
      </c>
    </row>
  </sheetData>
  <printOptions gridLines="1"/>
  <pageMargins left="0.59" right="0.5" top="0.65" bottom="0.72" header="0.5" footer="0.5"/>
  <pageSetup horizontalDpi="300" verticalDpi="3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A3" sqref="A3"/>
    </sheetView>
  </sheetViews>
  <sheetFormatPr defaultColWidth="9.140625" defaultRowHeight="12.75" outlineLevelRow="1" outlineLevelCol="1"/>
  <cols>
    <col min="1" max="1" width="28.00390625" style="36" customWidth="1"/>
    <col min="2" max="4" width="10.140625" style="8" customWidth="1" outlineLevel="1"/>
    <col min="5" max="5" width="10.140625" style="17" customWidth="1"/>
    <col min="6" max="6" width="1.8515625" style="74" customWidth="1"/>
    <col min="7" max="7" width="10.140625" style="36" customWidth="1"/>
    <col min="8" max="10" width="10.140625" style="0" customWidth="1"/>
    <col min="11" max="11" width="8.421875" style="0" customWidth="1"/>
    <col min="12" max="12" width="10.140625" style="53" customWidth="1"/>
  </cols>
  <sheetData>
    <row r="1" spans="1:11" ht="15">
      <c r="A1" s="80" t="s">
        <v>38</v>
      </c>
      <c r="B1" s="1"/>
      <c r="C1" s="1"/>
      <c r="D1" s="1"/>
      <c r="F1" s="38"/>
      <c r="G1" s="18"/>
      <c r="H1" s="3"/>
      <c r="I1" s="3"/>
      <c r="J1" s="3"/>
      <c r="K1" s="3"/>
    </row>
    <row r="2" spans="1:11" ht="15">
      <c r="A2" s="81" t="s">
        <v>40</v>
      </c>
      <c r="B2" s="1"/>
      <c r="C2" s="1"/>
      <c r="D2" s="1"/>
      <c r="F2" s="38"/>
      <c r="G2" s="18"/>
      <c r="H2" s="7" t="s">
        <v>48</v>
      </c>
      <c r="I2" s="3"/>
      <c r="J2" s="3"/>
      <c r="K2" s="3"/>
    </row>
    <row r="3" spans="1:11" ht="15">
      <c r="A3" s="81"/>
      <c r="B3" s="1"/>
      <c r="C3" s="1"/>
      <c r="D3" s="1"/>
      <c r="F3" s="38"/>
      <c r="G3" s="18"/>
      <c r="H3" s="63"/>
      <c r="I3" s="3"/>
      <c r="J3" s="3"/>
      <c r="K3" s="3"/>
    </row>
    <row r="4" spans="1:12" ht="13.5">
      <c r="A4" s="18"/>
      <c r="B4" s="4" t="s">
        <v>1</v>
      </c>
      <c r="C4" s="4" t="s">
        <v>1</v>
      </c>
      <c r="D4" s="4" t="s">
        <v>1</v>
      </c>
      <c r="E4" s="19" t="s">
        <v>43</v>
      </c>
      <c r="F4" s="38"/>
      <c r="G4" s="20" t="s">
        <v>1</v>
      </c>
      <c r="H4" s="21" t="s">
        <v>1</v>
      </c>
      <c r="I4" s="21" t="s">
        <v>1</v>
      </c>
      <c r="J4" s="21" t="s">
        <v>43</v>
      </c>
      <c r="K4" s="21" t="s">
        <v>27</v>
      </c>
      <c r="L4" s="54" t="s">
        <v>35</v>
      </c>
    </row>
    <row r="5" spans="1:12" ht="13.5">
      <c r="A5" s="31"/>
      <c r="B5" s="70">
        <v>4</v>
      </c>
      <c r="C5" s="6">
        <v>5</v>
      </c>
      <c r="D5" s="6">
        <v>6</v>
      </c>
      <c r="E5" s="22" t="s">
        <v>26</v>
      </c>
      <c r="F5" s="38"/>
      <c r="G5" s="69">
        <v>4</v>
      </c>
      <c r="H5" s="72">
        <v>5</v>
      </c>
      <c r="I5" s="72">
        <v>6</v>
      </c>
      <c r="J5" s="23" t="s">
        <v>26</v>
      </c>
      <c r="K5" s="23" t="s">
        <v>28</v>
      </c>
      <c r="L5" s="55" t="s">
        <v>36</v>
      </c>
    </row>
    <row r="6" spans="1:12" ht="15">
      <c r="A6" s="82" t="str">
        <f>'Annual Cash Flow - Projected'!A6</f>
        <v>1.  CASH ON HAND (Beg. Of Month)</v>
      </c>
      <c r="B6" s="13">
        <f>'Annual Cash Flow - Projected'!$E$43</f>
        <v>0</v>
      </c>
      <c r="C6" s="2">
        <f>B43</f>
        <v>0</v>
      </c>
      <c r="D6" s="2">
        <f>C43</f>
        <v>0</v>
      </c>
      <c r="E6" s="25"/>
      <c r="F6" s="38"/>
      <c r="G6" s="95">
        <f>'Annual Cash Flow - Actual'!$E$43</f>
        <v>0</v>
      </c>
      <c r="H6" s="2">
        <f>G43</f>
        <v>0</v>
      </c>
      <c r="I6" s="2">
        <f>H43</f>
        <v>0</v>
      </c>
      <c r="J6" s="24"/>
      <c r="K6" s="64"/>
      <c r="L6" s="65"/>
    </row>
    <row r="7" spans="1:12" ht="15">
      <c r="A7" s="82" t="str">
        <f>'Annual Cash Flow - Projected'!A7</f>
        <v>2.  CASH RECEIPTS</v>
      </c>
      <c r="B7" s="24"/>
      <c r="C7" s="24"/>
      <c r="D7" s="24"/>
      <c r="E7" s="25"/>
      <c r="F7" s="26"/>
      <c r="G7" s="27"/>
      <c r="H7" s="24"/>
      <c r="I7" s="24"/>
      <c r="J7" s="24"/>
      <c r="K7" s="24"/>
      <c r="L7" s="56"/>
    </row>
    <row r="8" spans="1:12" ht="13.5">
      <c r="A8" s="75" t="str">
        <f>'Annual Cash Flow - Projected'!A8</f>
        <v>      Cash Sales - </v>
      </c>
      <c r="B8" s="2">
        <f>'Annual Cash Flow - Projected'!F8</f>
        <v>0</v>
      </c>
      <c r="C8" s="2">
        <f>'Annual Cash Flow - Projected'!G8</f>
        <v>0</v>
      </c>
      <c r="D8" s="2">
        <f>'Annual Cash Flow - Projected'!H8</f>
        <v>0</v>
      </c>
      <c r="E8" s="28">
        <f>SUM(B8:D8)</f>
        <v>0</v>
      </c>
      <c r="F8" s="73"/>
      <c r="G8" s="45">
        <f>'Annual Cash Flow - Actual'!F8</f>
        <v>0</v>
      </c>
      <c r="H8" s="2">
        <f>'Annual Cash Flow - Actual'!G8</f>
        <v>0</v>
      </c>
      <c r="I8" s="2">
        <f>'Annual Cash Flow - Actual'!H8</f>
        <v>0</v>
      </c>
      <c r="J8" s="2">
        <f>SUM(G8:I8)</f>
        <v>0</v>
      </c>
      <c r="K8" s="130" t="e">
        <f>J8/$J$12</f>
        <v>#DIV/0!</v>
      </c>
      <c r="L8" s="57">
        <f>J8-E8</f>
        <v>0</v>
      </c>
    </row>
    <row r="9" spans="1:12" ht="13.5">
      <c r="A9" s="75" t="str">
        <f>'Annual Cash Flow - Projected'!A9</f>
        <v>      Cash Sales - </v>
      </c>
      <c r="B9" s="2">
        <f>'Annual Cash Flow - Projected'!F9</f>
        <v>0</v>
      </c>
      <c r="C9" s="2">
        <f>'Annual Cash Flow - Projected'!G9</f>
        <v>0</v>
      </c>
      <c r="D9" s="2">
        <f>'Annual Cash Flow - Projected'!H9</f>
        <v>0</v>
      </c>
      <c r="E9" s="28">
        <f>SUM(B9:D9)</f>
        <v>0</v>
      </c>
      <c r="F9" s="38"/>
      <c r="G9" s="45">
        <f>'Annual Cash Flow - Actual'!F9</f>
        <v>0</v>
      </c>
      <c r="H9" s="2">
        <f>'Annual Cash Flow - Actual'!G9</f>
        <v>0</v>
      </c>
      <c r="I9" s="2">
        <f>'Annual Cash Flow - Actual'!H9</f>
        <v>0</v>
      </c>
      <c r="J9" s="2">
        <f>SUM(G9:I9)</f>
        <v>0</v>
      </c>
      <c r="K9" s="130" t="e">
        <f>J9/$J$12</f>
        <v>#DIV/0!</v>
      </c>
      <c r="L9" s="57">
        <f>J9-E9</f>
        <v>0</v>
      </c>
    </row>
    <row r="10" spans="1:12" ht="13.5">
      <c r="A10" s="75" t="str">
        <f>'Annual Cash Flow - Projected'!A10</f>
        <v>      Cost of Goods Sold</v>
      </c>
      <c r="B10" s="2">
        <f>'Annual Cash Flow - Projected'!F10</f>
        <v>0</v>
      </c>
      <c r="C10" s="2">
        <f>'Annual Cash Flow - Projected'!G10</f>
        <v>0</v>
      </c>
      <c r="D10" s="2">
        <f>'Annual Cash Flow - Projected'!H10</f>
        <v>0</v>
      </c>
      <c r="E10" s="28">
        <f>SUM(B10:D10)</f>
        <v>0</v>
      </c>
      <c r="F10" s="38"/>
      <c r="G10" s="45">
        <f>'Annual Cash Flow - Actual'!F10</f>
        <v>0</v>
      </c>
      <c r="H10" s="2">
        <f>'Annual Cash Flow - Actual'!G10</f>
        <v>0</v>
      </c>
      <c r="I10" s="2">
        <f>'Annual Cash Flow - Actual'!H10</f>
        <v>0</v>
      </c>
      <c r="J10" s="2">
        <f>SUM(G10:I10)</f>
        <v>0</v>
      </c>
      <c r="K10" s="130" t="e">
        <f>J10/$J$12</f>
        <v>#DIV/0!</v>
      </c>
      <c r="L10" s="57">
        <f>E10-J10</f>
        <v>0</v>
      </c>
    </row>
    <row r="11" spans="1:12" ht="13.5">
      <c r="A11" s="83" t="str">
        <f>'Annual Cash Flow - Projected'!A11</f>
        <v>      Loan or Other Cash Injection</v>
      </c>
      <c r="B11" s="5">
        <f>'Annual Cash Flow - Projected'!F11</f>
        <v>0</v>
      </c>
      <c r="C11" s="5">
        <f>'Annual Cash Flow - Projected'!G11</f>
        <v>0</v>
      </c>
      <c r="D11" s="5">
        <f>'Annual Cash Flow - Projected'!H11</f>
        <v>0</v>
      </c>
      <c r="E11" s="30">
        <f>SUM(B11:D11)</f>
        <v>0</v>
      </c>
      <c r="F11" s="73"/>
      <c r="G11" s="46">
        <f>'Annual Cash Flow - Actual'!F11</f>
        <v>0</v>
      </c>
      <c r="H11" s="5">
        <f>'Annual Cash Flow - Actual'!G11</f>
        <v>0</v>
      </c>
      <c r="I11" s="5">
        <f>'Annual Cash Flow - Actual'!H11</f>
        <v>0</v>
      </c>
      <c r="J11" s="5">
        <f>SUM(G11:I11)</f>
        <v>0</v>
      </c>
      <c r="K11" s="131" t="e">
        <f>J11/$J$12</f>
        <v>#DIV/0!</v>
      </c>
      <c r="L11" s="55">
        <f>J11-E11</f>
        <v>0</v>
      </c>
    </row>
    <row r="12" spans="1:12" ht="15.75" thickBot="1">
      <c r="A12" s="84" t="str">
        <f>'Annual Cash Flow - Projected'!A12</f>
        <v>3.  TOTAL CASH RECEIPTS</v>
      </c>
      <c r="B12" s="10">
        <f>'Annual Cash Flow - Projected'!F12</f>
        <v>0</v>
      </c>
      <c r="C12" s="10">
        <f>'Annual Cash Flow - Projected'!G12</f>
        <v>0</v>
      </c>
      <c r="D12" s="10">
        <f>'Annual Cash Flow - Projected'!H12</f>
        <v>0</v>
      </c>
      <c r="E12" s="32">
        <f>SUM(E8+E9-E10+E11)</f>
        <v>0</v>
      </c>
      <c r="F12" s="73"/>
      <c r="G12" s="47">
        <f>'Annual Cash Flow - Actual'!F12</f>
        <v>0</v>
      </c>
      <c r="H12" s="10">
        <f>'Annual Cash Flow - Actual'!G12</f>
        <v>0</v>
      </c>
      <c r="I12" s="10">
        <f>'Annual Cash Flow - Actual'!H12</f>
        <v>0</v>
      </c>
      <c r="J12" s="10">
        <f>SUM(J8+J9-J10+J11)</f>
        <v>0</v>
      </c>
      <c r="K12" s="60"/>
      <c r="L12" s="67">
        <f>J12-E12</f>
        <v>0</v>
      </c>
    </row>
    <row r="13" spans="1:12" ht="16.5" thickBot="1" thickTop="1">
      <c r="A13" s="85" t="str">
        <f>'Annual Cash Flow - Projected'!A13</f>
        <v>4.  TOTAL CASH AVAILABLE</v>
      </c>
      <c r="B13" s="11">
        <f>'Annual Cash Flow - Projected'!F13</f>
        <v>0</v>
      </c>
      <c r="C13" s="11">
        <f>'Annual Cash Flow - Projected'!G13</f>
        <v>0</v>
      </c>
      <c r="D13" s="11">
        <f>'Annual Cash Flow - Projected'!H13</f>
        <v>0</v>
      </c>
      <c r="E13" s="32">
        <f>SUM(E8+E9-E10+E11)</f>
        <v>0</v>
      </c>
      <c r="F13" s="26"/>
      <c r="G13" s="48">
        <f>'Annual Cash Flow - Actual'!F13</f>
        <v>0</v>
      </c>
      <c r="H13" s="11">
        <f>'Annual Cash Flow - Actual'!G13</f>
        <v>0</v>
      </c>
      <c r="I13" s="11">
        <f>'Annual Cash Flow - Actual'!H13</f>
        <v>0</v>
      </c>
      <c r="J13" s="10">
        <f>J12</f>
        <v>0</v>
      </c>
      <c r="K13" s="61"/>
      <c r="L13" s="59">
        <f>J13-E13</f>
        <v>0</v>
      </c>
    </row>
    <row r="14" spans="1:12" ht="15.75" thickTop="1">
      <c r="A14" s="82" t="str">
        <f>'Annual Cash Flow - Projected'!A14</f>
        <v>5.  CASH PAID OUT</v>
      </c>
      <c r="B14" s="24">
        <f>'Annual Cash Flow - Projected'!F14</f>
        <v>0</v>
      </c>
      <c r="C14" s="24">
        <f>'Annual Cash Flow - Projected'!G14</f>
        <v>0</v>
      </c>
      <c r="D14" s="24">
        <f>'Annual Cash Flow - Projected'!H14</f>
        <v>0</v>
      </c>
      <c r="E14" s="25"/>
      <c r="F14" s="38"/>
      <c r="G14" s="27"/>
      <c r="H14" s="24"/>
      <c r="I14" s="24"/>
      <c r="J14" s="24"/>
      <c r="K14" s="24"/>
      <c r="L14" s="56"/>
    </row>
    <row r="15" spans="1:12" ht="13.5" outlineLevel="1">
      <c r="A15" s="75" t="str">
        <f>'Annual Cash Flow - Projected'!A15</f>
        <v>     Wages / Payroll Exp</v>
      </c>
      <c r="B15" s="2">
        <f>'Annual Cash Flow - Projected'!F15</f>
        <v>0</v>
      </c>
      <c r="C15" s="2">
        <f>'Annual Cash Flow - Projected'!G15</f>
        <v>0</v>
      </c>
      <c r="D15" s="2">
        <f>'Annual Cash Flow - Projected'!H15</f>
        <v>0</v>
      </c>
      <c r="E15" s="28">
        <f aca="true" t="shared" si="0" ref="E15:E28">SUM(B15:D15)</f>
        <v>0</v>
      </c>
      <c r="F15" s="73"/>
      <c r="G15" s="45">
        <f>'Annual Cash Flow - Actual'!F15</f>
        <v>0</v>
      </c>
      <c r="H15" s="2">
        <f>'Annual Cash Flow - Actual'!G15</f>
        <v>0</v>
      </c>
      <c r="I15" s="2">
        <f>'Annual Cash Flow - Actual'!H15</f>
        <v>0</v>
      </c>
      <c r="J15" s="2">
        <f>SUM(G15:I15)</f>
        <v>0</v>
      </c>
      <c r="K15" s="130" t="e">
        <f>J15/$J$42</f>
        <v>#DIV/0!</v>
      </c>
      <c r="L15" s="57">
        <f>E15-J15</f>
        <v>0</v>
      </c>
    </row>
    <row r="16" spans="1:12" ht="13.5" outlineLevel="1">
      <c r="A16" s="75" t="str">
        <f>'Annual Cash Flow - Projected'!A16</f>
        <v>     Independent Contractors Exp</v>
      </c>
      <c r="B16" s="2">
        <f>'Annual Cash Flow - Projected'!F16</f>
        <v>0</v>
      </c>
      <c r="C16" s="2">
        <f>'Annual Cash Flow - Projected'!G16</f>
        <v>0</v>
      </c>
      <c r="D16" s="2">
        <f>'Annual Cash Flow - Projected'!H16</f>
        <v>0</v>
      </c>
      <c r="E16" s="28">
        <f t="shared" si="0"/>
        <v>0</v>
      </c>
      <c r="F16" s="38"/>
      <c r="G16" s="45">
        <f>'Annual Cash Flow - Actual'!F16</f>
        <v>0</v>
      </c>
      <c r="H16" s="2">
        <f>'Annual Cash Flow - Actual'!G16</f>
        <v>0</v>
      </c>
      <c r="I16" s="2">
        <f>'Annual Cash Flow - Actual'!H16</f>
        <v>0</v>
      </c>
      <c r="J16" s="2">
        <f aca="true" t="shared" si="1" ref="J16:J37">SUM(G16:I16)</f>
        <v>0</v>
      </c>
      <c r="K16" s="130" t="e">
        <f aca="true" t="shared" si="2" ref="K16:K24">J16/$J$42</f>
        <v>#DIV/0!</v>
      </c>
      <c r="L16" s="57">
        <f aca="true" t="shared" si="3" ref="L16:L42">E16-J16</f>
        <v>0</v>
      </c>
    </row>
    <row r="17" spans="1:12" ht="13.5" outlineLevel="1">
      <c r="A17" s="75" t="str">
        <f>'Annual Cash Flow - Projected'!A17</f>
        <v>     Office Supplies</v>
      </c>
      <c r="B17" s="2">
        <f>'Annual Cash Flow - Projected'!F17</f>
        <v>0</v>
      </c>
      <c r="C17" s="2">
        <f>'Annual Cash Flow - Projected'!G17</f>
        <v>0</v>
      </c>
      <c r="D17" s="2">
        <f>'Annual Cash Flow - Projected'!H17</f>
        <v>0</v>
      </c>
      <c r="E17" s="28">
        <f t="shared" si="0"/>
        <v>0</v>
      </c>
      <c r="F17" s="38"/>
      <c r="G17" s="45">
        <f>'Annual Cash Flow - Actual'!F17</f>
        <v>0</v>
      </c>
      <c r="H17" s="2">
        <f>'Annual Cash Flow - Actual'!G17</f>
        <v>0</v>
      </c>
      <c r="I17" s="2">
        <f>'Annual Cash Flow - Actual'!H17</f>
        <v>0</v>
      </c>
      <c r="J17" s="2">
        <f t="shared" si="1"/>
        <v>0</v>
      </c>
      <c r="K17" s="130" t="e">
        <f t="shared" si="2"/>
        <v>#DIV/0!</v>
      </c>
      <c r="L17" s="57">
        <f t="shared" si="3"/>
        <v>0</v>
      </c>
    </row>
    <row r="18" spans="1:12" ht="13.5" outlineLevel="1">
      <c r="A18" s="75" t="str">
        <f>'Annual Cash Flow - Projected'!A18</f>
        <v>     Accounting / Legal</v>
      </c>
      <c r="B18" s="2">
        <f>'Annual Cash Flow - Projected'!F18</f>
        <v>0</v>
      </c>
      <c r="C18" s="2">
        <f>'Annual Cash Flow - Projected'!G18</f>
        <v>0</v>
      </c>
      <c r="D18" s="2">
        <f>'Annual Cash Flow - Projected'!H18</f>
        <v>0</v>
      </c>
      <c r="E18" s="28">
        <f t="shared" si="0"/>
        <v>0</v>
      </c>
      <c r="F18" s="38"/>
      <c r="G18" s="45">
        <f>'Annual Cash Flow - Actual'!F18</f>
        <v>0</v>
      </c>
      <c r="H18" s="2">
        <f>'Annual Cash Flow - Actual'!G18</f>
        <v>0</v>
      </c>
      <c r="I18" s="2">
        <f>'Annual Cash Flow - Actual'!H18</f>
        <v>0</v>
      </c>
      <c r="J18" s="2">
        <f t="shared" si="1"/>
        <v>0</v>
      </c>
      <c r="K18" s="130" t="e">
        <f t="shared" si="2"/>
        <v>#DIV/0!</v>
      </c>
      <c r="L18" s="57">
        <f t="shared" si="3"/>
        <v>0</v>
      </c>
    </row>
    <row r="19" spans="1:12" ht="13.5" outlineLevel="1">
      <c r="A19" s="75" t="str">
        <f>'Annual Cash Flow - Projected'!A19</f>
        <v>     Advertising / Marketing</v>
      </c>
      <c r="B19" s="2">
        <f>'Annual Cash Flow - Projected'!F19</f>
        <v>0</v>
      </c>
      <c r="C19" s="2">
        <f>'Annual Cash Flow - Projected'!G19</f>
        <v>0</v>
      </c>
      <c r="D19" s="2">
        <f>'Annual Cash Flow - Projected'!H19</f>
        <v>0</v>
      </c>
      <c r="E19" s="28">
        <f t="shared" si="0"/>
        <v>0</v>
      </c>
      <c r="F19" s="38"/>
      <c r="G19" s="45">
        <f>'Annual Cash Flow - Actual'!F19</f>
        <v>0</v>
      </c>
      <c r="H19" s="2">
        <f>'Annual Cash Flow - Actual'!G19</f>
        <v>0</v>
      </c>
      <c r="I19" s="2">
        <f>'Annual Cash Flow - Actual'!H19</f>
        <v>0</v>
      </c>
      <c r="J19" s="2">
        <f t="shared" si="1"/>
        <v>0</v>
      </c>
      <c r="K19" s="130" t="e">
        <f t="shared" si="2"/>
        <v>#DIV/0!</v>
      </c>
      <c r="L19" s="57">
        <f t="shared" si="3"/>
        <v>0</v>
      </c>
    </row>
    <row r="20" spans="1:12" ht="13.5" outlineLevel="1">
      <c r="A20" s="75" t="str">
        <f>'Annual Cash Flow - Projected'!A20</f>
        <v>     Auto Expense &amp; Repair</v>
      </c>
      <c r="B20" s="2">
        <f>'Annual Cash Flow - Projected'!F20</f>
        <v>0</v>
      </c>
      <c r="C20" s="2">
        <f>'Annual Cash Flow - Projected'!G20</f>
        <v>0</v>
      </c>
      <c r="D20" s="2">
        <f>'Annual Cash Flow - Projected'!H20</f>
        <v>0</v>
      </c>
      <c r="E20" s="28">
        <f t="shared" si="0"/>
        <v>0</v>
      </c>
      <c r="F20" s="38"/>
      <c r="G20" s="45">
        <f>'Annual Cash Flow - Actual'!F20</f>
        <v>0</v>
      </c>
      <c r="H20" s="2">
        <f>'Annual Cash Flow - Actual'!G20</f>
        <v>0</v>
      </c>
      <c r="I20" s="2">
        <f>'Annual Cash Flow - Actual'!H20</f>
        <v>0</v>
      </c>
      <c r="J20" s="2">
        <f t="shared" si="1"/>
        <v>0</v>
      </c>
      <c r="K20" s="130" t="e">
        <f t="shared" si="2"/>
        <v>#DIV/0!</v>
      </c>
      <c r="L20" s="57">
        <f t="shared" si="3"/>
        <v>0</v>
      </c>
    </row>
    <row r="21" spans="1:12" ht="13.5" outlineLevel="1">
      <c r="A21" s="75" t="str">
        <f>'Annual Cash Flow - Projected'!A21</f>
        <v>     Travel / Fuel</v>
      </c>
      <c r="B21" s="2">
        <f>'Annual Cash Flow - Projected'!F21</f>
        <v>0</v>
      </c>
      <c r="C21" s="2">
        <f>'Annual Cash Flow - Projected'!G21</f>
        <v>0</v>
      </c>
      <c r="D21" s="2">
        <f>'Annual Cash Flow - Projected'!H21</f>
        <v>0</v>
      </c>
      <c r="E21" s="28">
        <f t="shared" si="0"/>
        <v>0</v>
      </c>
      <c r="F21" s="38"/>
      <c r="G21" s="45">
        <f>'Annual Cash Flow - Actual'!F21</f>
        <v>0</v>
      </c>
      <c r="H21" s="2">
        <f>'Annual Cash Flow - Actual'!G21</f>
        <v>0</v>
      </c>
      <c r="I21" s="2">
        <f>'Annual Cash Flow - Actual'!H21</f>
        <v>0</v>
      </c>
      <c r="J21" s="2">
        <f t="shared" si="1"/>
        <v>0</v>
      </c>
      <c r="K21" s="130" t="e">
        <f t="shared" si="2"/>
        <v>#DIV/0!</v>
      </c>
      <c r="L21" s="57">
        <f t="shared" si="3"/>
        <v>0</v>
      </c>
    </row>
    <row r="22" spans="1:12" ht="13.5" outlineLevel="1">
      <c r="A22" s="75" t="str">
        <f>'Annual Cash Flow - Projected'!A22</f>
        <v>     Rent</v>
      </c>
      <c r="B22" s="2">
        <f>'Annual Cash Flow - Projected'!F22</f>
        <v>0</v>
      </c>
      <c r="C22" s="2">
        <f>'Annual Cash Flow - Projected'!G22</f>
        <v>0</v>
      </c>
      <c r="D22" s="2">
        <f>'Annual Cash Flow - Projected'!H22</f>
        <v>0</v>
      </c>
      <c r="E22" s="28">
        <f t="shared" si="0"/>
        <v>0</v>
      </c>
      <c r="F22" s="38"/>
      <c r="G22" s="45">
        <f>'Annual Cash Flow - Actual'!F22</f>
        <v>0</v>
      </c>
      <c r="H22" s="2">
        <f>'Annual Cash Flow - Actual'!G22</f>
        <v>0</v>
      </c>
      <c r="I22" s="2">
        <f>'Annual Cash Flow - Actual'!H22</f>
        <v>0</v>
      </c>
      <c r="J22" s="2">
        <f t="shared" si="1"/>
        <v>0</v>
      </c>
      <c r="K22" s="130" t="e">
        <f t="shared" si="2"/>
        <v>#DIV/0!</v>
      </c>
      <c r="L22" s="57">
        <f t="shared" si="3"/>
        <v>0</v>
      </c>
    </row>
    <row r="23" spans="1:12" ht="13.5" outlineLevel="1">
      <c r="A23" s="75" t="str">
        <f>'Annual Cash Flow - Projected'!A23</f>
        <v>     Cellphone</v>
      </c>
      <c r="B23" s="2">
        <f>'Annual Cash Flow - Projected'!F23</f>
        <v>0</v>
      </c>
      <c r="C23" s="2">
        <f>'Annual Cash Flow - Projected'!G23</f>
        <v>0</v>
      </c>
      <c r="D23" s="2">
        <f>'Annual Cash Flow - Projected'!H23</f>
        <v>0</v>
      </c>
      <c r="E23" s="28">
        <f t="shared" si="0"/>
        <v>0</v>
      </c>
      <c r="F23" s="38"/>
      <c r="G23" s="45">
        <f>'Annual Cash Flow - Actual'!F23</f>
        <v>0</v>
      </c>
      <c r="H23" s="2">
        <f>'Annual Cash Flow - Actual'!G23</f>
        <v>0</v>
      </c>
      <c r="I23" s="2">
        <f>'Annual Cash Flow - Actual'!H23</f>
        <v>0</v>
      </c>
      <c r="J23" s="2">
        <f t="shared" si="1"/>
        <v>0</v>
      </c>
      <c r="K23" s="130" t="e">
        <f t="shared" si="2"/>
        <v>#DIV/0!</v>
      </c>
      <c r="L23" s="57">
        <f t="shared" si="3"/>
        <v>0</v>
      </c>
    </row>
    <row r="24" spans="1:12" ht="13.5" outlineLevel="1">
      <c r="A24" s="75" t="str">
        <f>'Annual Cash Flow - Projected'!A24</f>
        <v>     Internet</v>
      </c>
      <c r="B24" s="2">
        <f>'Annual Cash Flow - Projected'!F24</f>
        <v>0</v>
      </c>
      <c r="C24" s="2">
        <f>'Annual Cash Flow - Projected'!G24</f>
        <v>0</v>
      </c>
      <c r="D24" s="2">
        <f>'Annual Cash Flow - Projected'!H24</f>
        <v>0</v>
      </c>
      <c r="E24" s="28">
        <f t="shared" si="0"/>
        <v>0</v>
      </c>
      <c r="F24" s="38"/>
      <c r="G24" s="45">
        <f>'Annual Cash Flow - Actual'!F24</f>
        <v>0</v>
      </c>
      <c r="H24" s="2">
        <f>'Annual Cash Flow - Actual'!G24</f>
        <v>0</v>
      </c>
      <c r="I24" s="2">
        <f>'Annual Cash Flow - Actual'!H24</f>
        <v>0</v>
      </c>
      <c r="J24" s="2">
        <f t="shared" si="1"/>
        <v>0</v>
      </c>
      <c r="K24" s="130" t="e">
        <f t="shared" si="2"/>
        <v>#DIV/0!</v>
      </c>
      <c r="L24" s="57">
        <f t="shared" si="3"/>
        <v>0</v>
      </c>
    </row>
    <row r="25" spans="1:12" ht="13.5" outlineLevel="1">
      <c r="A25" s="75" t="str">
        <f>'Annual Cash Flow - Projected'!A25</f>
        <v>     Utilities</v>
      </c>
      <c r="B25" s="24">
        <f>'Annual Cash Flow - Projected'!F25</f>
        <v>0</v>
      </c>
      <c r="C25" s="24">
        <f>'Annual Cash Flow - Projected'!G25</f>
        <v>0</v>
      </c>
      <c r="D25" s="24">
        <f>'Annual Cash Flow - Projected'!H25</f>
        <v>0</v>
      </c>
      <c r="E25" s="25"/>
      <c r="F25" s="38"/>
      <c r="G25" s="27"/>
      <c r="H25" s="24"/>
      <c r="I25" s="24"/>
      <c r="J25" s="24"/>
      <c r="K25" s="24"/>
      <c r="L25" s="56"/>
    </row>
    <row r="26" spans="1:12" ht="13.5" outlineLevel="1">
      <c r="A26" s="75" t="str">
        <f>'Annual Cash Flow - Projected'!A26</f>
        <v>          Electricity</v>
      </c>
      <c r="B26" s="2">
        <f>'Annual Cash Flow - Projected'!F26</f>
        <v>0</v>
      </c>
      <c r="C26" s="2">
        <f>'Annual Cash Flow - Projected'!G26</f>
        <v>0</v>
      </c>
      <c r="D26" s="2">
        <f>'Annual Cash Flow - Projected'!H26</f>
        <v>0</v>
      </c>
      <c r="E26" s="28">
        <f t="shared" si="0"/>
        <v>0</v>
      </c>
      <c r="F26" s="38"/>
      <c r="G26" s="45">
        <f>'Annual Cash Flow - Actual'!F26</f>
        <v>0</v>
      </c>
      <c r="H26" s="2">
        <f>'Annual Cash Flow - Actual'!G26</f>
        <v>0</v>
      </c>
      <c r="I26" s="2">
        <f>'Annual Cash Flow - Actual'!H26</f>
        <v>0</v>
      </c>
      <c r="J26" s="2">
        <f t="shared" si="1"/>
        <v>0</v>
      </c>
      <c r="K26" s="130" t="e">
        <f>J26/$J$42</f>
        <v>#DIV/0!</v>
      </c>
      <c r="L26" s="57">
        <f t="shared" si="3"/>
        <v>0</v>
      </c>
    </row>
    <row r="27" spans="1:12" ht="13.5" outlineLevel="1">
      <c r="A27" s="75" t="str">
        <f>'Annual Cash Flow - Projected'!A27</f>
        <v>          Telephone</v>
      </c>
      <c r="B27" s="2">
        <f>'Annual Cash Flow - Projected'!F27</f>
        <v>0</v>
      </c>
      <c r="C27" s="2">
        <f>'Annual Cash Flow - Projected'!G27</f>
        <v>0</v>
      </c>
      <c r="D27" s="2">
        <f>'Annual Cash Flow - Projected'!H27</f>
        <v>0</v>
      </c>
      <c r="E27" s="28">
        <f t="shared" si="0"/>
        <v>0</v>
      </c>
      <c r="F27" s="38"/>
      <c r="G27" s="45">
        <f>'Annual Cash Flow - Actual'!F27</f>
        <v>0</v>
      </c>
      <c r="H27" s="2">
        <f>'Annual Cash Flow - Actual'!G27</f>
        <v>0</v>
      </c>
      <c r="I27" s="2">
        <f>'Annual Cash Flow - Actual'!H27</f>
        <v>0</v>
      </c>
      <c r="J27" s="2">
        <f t="shared" si="1"/>
        <v>0</v>
      </c>
      <c r="K27" s="130" t="e">
        <f>J27/$J$42</f>
        <v>#DIV/0!</v>
      </c>
      <c r="L27" s="57">
        <f t="shared" si="3"/>
        <v>0</v>
      </c>
    </row>
    <row r="28" spans="1:12" ht="13.5" outlineLevel="1">
      <c r="A28" s="75" t="str">
        <f>'Annual Cash Flow - Projected'!A28</f>
        <v>          Other</v>
      </c>
      <c r="B28" s="2">
        <f>'Annual Cash Flow - Projected'!F28</f>
        <v>0</v>
      </c>
      <c r="C28" s="2">
        <f>'Annual Cash Flow - Projected'!G28</f>
        <v>0</v>
      </c>
      <c r="D28" s="2">
        <f>'Annual Cash Flow - Projected'!H28</f>
        <v>0</v>
      </c>
      <c r="E28" s="28">
        <f t="shared" si="0"/>
        <v>0</v>
      </c>
      <c r="F28" s="38"/>
      <c r="G28" s="45">
        <f>'Annual Cash Flow - Actual'!F28</f>
        <v>0</v>
      </c>
      <c r="H28" s="2">
        <f>'Annual Cash Flow - Actual'!G28</f>
        <v>0</v>
      </c>
      <c r="I28" s="2">
        <f>'Annual Cash Flow - Actual'!H28</f>
        <v>0</v>
      </c>
      <c r="J28" s="2">
        <f t="shared" si="1"/>
        <v>0</v>
      </c>
      <c r="K28" s="130" t="e">
        <f>J28/$J$42</f>
        <v>#DIV/0!</v>
      </c>
      <c r="L28" s="57">
        <f t="shared" si="3"/>
        <v>0</v>
      </c>
    </row>
    <row r="29" spans="1:12" ht="13.5" outlineLevel="1">
      <c r="A29" s="75" t="str">
        <f>'Annual Cash Flow - Projected'!A29</f>
        <v>     Insurance</v>
      </c>
      <c r="B29" s="24">
        <f>'Annual Cash Flow - Projected'!F29</f>
        <v>0</v>
      </c>
      <c r="C29" s="24">
        <f>'Annual Cash Flow - Projected'!G29</f>
        <v>0</v>
      </c>
      <c r="D29" s="24">
        <f>'Annual Cash Flow - Projected'!H29</f>
        <v>0</v>
      </c>
      <c r="E29" s="25"/>
      <c r="F29" s="38"/>
      <c r="G29" s="27"/>
      <c r="H29" s="24"/>
      <c r="I29" s="24"/>
      <c r="J29" s="24"/>
      <c r="K29" s="24"/>
      <c r="L29" s="56"/>
    </row>
    <row r="30" spans="1:12" ht="13.5" outlineLevel="1">
      <c r="A30" s="75" t="str">
        <f>'Annual Cash Flow - Projected'!A30</f>
        <v>          Liability / Theft / Fire</v>
      </c>
      <c r="B30" s="2">
        <f>'Annual Cash Flow - Projected'!F30</f>
        <v>0</v>
      </c>
      <c r="C30" s="2">
        <f>'Annual Cash Flow - Projected'!G30</f>
        <v>0</v>
      </c>
      <c r="D30" s="2">
        <f>'Annual Cash Flow - Projected'!H30</f>
        <v>0</v>
      </c>
      <c r="E30" s="28">
        <f aca="true" t="shared" si="4" ref="E30:E37">SUM(B30:D30)</f>
        <v>0</v>
      </c>
      <c r="F30" s="38"/>
      <c r="G30" s="45">
        <f>'Annual Cash Flow - Actual'!F30</f>
        <v>0</v>
      </c>
      <c r="H30" s="2">
        <f>'Annual Cash Flow - Actual'!G30</f>
        <v>0</v>
      </c>
      <c r="I30" s="2">
        <f>'Annual Cash Flow - Actual'!H30</f>
        <v>0</v>
      </c>
      <c r="J30" s="2">
        <f t="shared" si="1"/>
        <v>0</v>
      </c>
      <c r="K30" s="130" t="e">
        <f>J30/$J$42</f>
        <v>#DIV/0!</v>
      </c>
      <c r="L30" s="57">
        <f t="shared" si="3"/>
        <v>0</v>
      </c>
    </row>
    <row r="31" spans="1:12" ht="13.5" outlineLevel="1">
      <c r="A31" s="75" t="str">
        <f>'Annual Cash Flow - Projected'!A31</f>
        <v>          Auto / E&amp;O</v>
      </c>
      <c r="B31" s="2">
        <f>'Annual Cash Flow - Projected'!F31</f>
        <v>0</v>
      </c>
      <c r="C31" s="2">
        <f>'Annual Cash Flow - Projected'!G31</f>
        <v>0</v>
      </c>
      <c r="D31" s="2">
        <f>'Annual Cash Flow - Projected'!H31</f>
        <v>0</v>
      </c>
      <c r="E31" s="28">
        <f t="shared" si="4"/>
        <v>0</v>
      </c>
      <c r="F31" s="38"/>
      <c r="G31" s="45">
        <f>'Annual Cash Flow - Actual'!F31</f>
        <v>0</v>
      </c>
      <c r="H31" s="2">
        <f>'Annual Cash Flow - Actual'!G31</f>
        <v>0</v>
      </c>
      <c r="I31" s="2">
        <f>'Annual Cash Flow - Actual'!H31</f>
        <v>0</v>
      </c>
      <c r="J31" s="2">
        <f t="shared" si="1"/>
        <v>0</v>
      </c>
      <c r="K31" s="130" t="e">
        <f aca="true" t="shared" si="5" ref="K31:K41">J31/$J$42</f>
        <v>#DIV/0!</v>
      </c>
      <c r="L31" s="57">
        <f t="shared" si="3"/>
        <v>0</v>
      </c>
    </row>
    <row r="32" spans="1:12" ht="13.5" outlineLevel="1">
      <c r="A32" s="75" t="str">
        <f>'Annual Cash Flow - Projected'!A32</f>
        <v>          Medical / Life</v>
      </c>
      <c r="B32" s="2">
        <f>'Annual Cash Flow - Projected'!F32</f>
        <v>0</v>
      </c>
      <c r="C32" s="2">
        <f>'Annual Cash Flow - Projected'!G32</f>
        <v>0</v>
      </c>
      <c r="D32" s="2">
        <f>'Annual Cash Flow - Projected'!H32</f>
        <v>0</v>
      </c>
      <c r="E32" s="28">
        <f t="shared" si="4"/>
        <v>0</v>
      </c>
      <c r="F32" s="38"/>
      <c r="G32" s="45">
        <f>'Annual Cash Flow - Actual'!F32</f>
        <v>0</v>
      </c>
      <c r="H32" s="2">
        <f>'Annual Cash Flow - Actual'!G32</f>
        <v>0</v>
      </c>
      <c r="I32" s="2">
        <f>'Annual Cash Flow - Actual'!H32</f>
        <v>0</v>
      </c>
      <c r="J32" s="2">
        <f t="shared" si="1"/>
        <v>0</v>
      </c>
      <c r="K32" s="130" t="e">
        <f t="shared" si="5"/>
        <v>#DIV/0!</v>
      </c>
      <c r="L32" s="57">
        <f t="shared" si="3"/>
        <v>0</v>
      </c>
    </row>
    <row r="33" spans="1:12" ht="13.5" outlineLevel="1">
      <c r="A33" s="75" t="str">
        <f>'Annual Cash Flow - Projected'!A33</f>
        <v>     Fees &amp; Licenses</v>
      </c>
      <c r="B33" s="2">
        <f>'Annual Cash Flow - Projected'!F33</f>
        <v>0</v>
      </c>
      <c r="C33" s="2">
        <f>'Annual Cash Flow - Projected'!G33</f>
        <v>0</v>
      </c>
      <c r="D33" s="2">
        <f>'Annual Cash Flow - Projected'!H33</f>
        <v>0</v>
      </c>
      <c r="E33" s="28">
        <f t="shared" si="4"/>
        <v>0</v>
      </c>
      <c r="F33" s="38"/>
      <c r="G33" s="45">
        <f>'Annual Cash Flow - Actual'!F33</f>
        <v>0</v>
      </c>
      <c r="H33" s="2">
        <f>'Annual Cash Flow - Actual'!G33</f>
        <v>0</v>
      </c>
      <c r="I33" s="2">
        <f>'Annual Cash Flow - Actual'!H33</f>
        <v>0</v>
      </c>
      <c r="J33" s="2">
        <f t="shared" si="1"/>
        <v>0</v>
      </c>
      <c r="K33" s="130" t="e">
        <f t="shared" si="5"/>
        <v>#DIV/0!</v>
      </c>
      <c r="L33" s="57">
        <f t="shared" si="3"/>
        <v>0</v>
      </c>
    </row>
    <row r="34" spans="1:12" ht="13.5" outlineLevel="1">
      <c r="A34" s="75" t="str">
        <f>'Annual Cash Flow - Projected'!A34</f>
        <v>     Taxes - Income</v>
      </c>
      <c r="B34" s="2">
        <f>'Annual Cash Flow - Projected'!F34</f>
        <v>0</v>
      </c>
      <c r="C34" s="2">
        <f>'Annual Cash Flow - Projected'!G34</f>
        <v>0</v>
      </c>
      <c r="D34" s="2">
        <f>'Annual Cash Flow - Projected'!H34</f>
        <v>0</v>
      </c>
      <c r="E34" s="28">
        <f t="shared" si="4"/>
        <v>0</v>
      </c>
      <c r="F34" s="38"/>
      <c r="G34" s="45">
        <f>'Annual Cash Flow - Actual'!F34</f>
        <v>0</v>
      </c>
      <c r="H34" s="2">
        <f>'Annual Cash Flow - Actual'!G34</f>
        <v>0</v>
      </c>
      <c r="I34" s="2">
        <f>'Annual Cash Flow - Actual'!H34</f>
        <v>0</v>
      </c>
      <c r="J34" s="2">
        <f t="shared" si="1"/>
        <v>0</v>
      </c>
      <c r="K34" s="130" t="e">
        <f t="shared" si="5"/>
        <v>#DIV/0!</v>
      </c>
      <c r="L34" s="57">
        <f t="shared" si="3"/>
        <v>0</v>
      </c>
    </row>
    <row r="35" spans="1:12" ht="13.5" outlineLevel="1">
      <c r="A35" s="75" t="str">
        <f>'Annual Cash Flow - Projected'!A35</f>
        <v>     Materials / Supplies / Inventory</v>
      </c>
      <c r="B35" s="2">
        <f>'Annual Cash Flow - Projected'!F35</f>
        <v>0</v>
      </c>
      <c r="C35" s="2">
        <f>'Annual Cash Flow - Projected'!G35</f>
        <v>0</v>
      </c>
      <c r="D35" s="2">
        <f>'Annual Cash Flow - Projected'!H35</f>
        <v>0</v>
      </c>
      <c r="E35" s="28">
        <f t="shared" si="4"/>
        <v>0</v>
      </c>
      <c r="F35" s="38"/>
      <c r="G35" s="45">
        <f>'Annual Cash Flow - Actual'!F35</f>
        <v>0</v>
      </c>
      <c r="H35" s="2">
        <f>'Annual Cash Flow - Actual'!G35</f>
        <v>0</v>
      </c>
      <c r="I35" s="2">
        <f>'Annual Cash Flow - Actual'!H35</f>
        <v>0</v>
      </c>
      <c r="J35" s="2">
        <f t="shared" si="1"/>
        <v>0</v>
      </c>
      <c r="K35" s="130" t="e">
        <f t="shared" si="5"/>
        <v>#DIV/0!</v>
      </c>
      <c r="L35" s="57">
        <f t="shared" si="3"/>
        <v>0</v>
      </c>
    </row>
    <row r="36" spans="1:12" ht="13.5" outlineLevel="1">
      <c r="A36" s="75" t="str">
        <f>'Annual Cash Flow - Projected'!A36</f>
        <v>     Professional Devel. &amp; Mtgs.</v>
      </c>
      <c r="B36" s="2">
        <f>'Annual Cash Flow - Projected'!F36</f>
        <v>0</v>
      </c>
      <c r="C36" s="2">
        <f>'Annual Cash Flow - Projected'!G36</f>
        <v>0</v>
      </c>
      <c r="D36" s="2">
        <f>'Annual Cash Flow - Projected'!H36</f>
        <v>0</v>
      </c>
      <c r="E36" s="28">
        <f t="shared" si="4"/>
        <v>0</v>
      </c>
      <c r="F36" s="38"/>
      <c r="G36" s="45">
        <f>'Annual Cash Flow - Actual'!F36</f>
        <v>0</v>
      </c>
      <c r="H36" s="2">
        <f>'Annual Cash Flow - Actual'!G36</f>
        <v>0</v>
      </c>
      <c r="I36" s="2">
        <f>'Annual Cash Flow - Actual'!H36</f>
        <v>0</v>
      </c>
      <c r="J36" s="2">
        <f t="shared" si="1"/>
        <v>0</v>
      </c>
      <c r="K36" s="130" t="e">
        <f t="shared" si="5"/>
        <v>#DIV/0!</v>
      </c>
      <c r="L36" s="57">
        <f t="shared" si="3"/>
        <v>0</v>
      </c>
    </row>
    <row r="37" spans="1:12" ht="13.5" outlineLevel="1">
      <c r="A37" s="75" t="str">
        <f>'Annual Cash Flow - Projected'!A37</f>
        <v>     Miscellaneous</v>
      </c>
      <c r="B37" s="2">
        <f>'Annual Cash Flow - Projected'!F37</f>
        <v>0</v>
      </c>
      <c r="C37" s="2">
        <f>'Annual Cash Flow - Projected'!G37</f>
        <v>0</v>
      </c>
      <c r="D37" s="2">
        <f>'Annual Cash Flow - Projected'!H37</f>
        <v>0</v>
      </c>
      <c r="E37" s="30">
        <f t="shared" si="4"/>
        <v>0</v>
      </c>
      <c r="G37" s="45">
        <f>'Annual Cash Flow - Actual'!F37</f>
        <v>0</v>
      </c>
      <c r="H37" s="2">
        <f>'Annual Cash Flow - Actual'!G37</f>
        <v>0</v>
      </c>
      <c r="I37" s="2">
        <f>'Annual Cash Flow - Actual'!H37</f>
        <v>0</v>
      </c>
      <c r="J37" s="2">
        <f t="shared" si="1"/>
        <v>0</v>
      </c>
      <c r="K37" s="131" t="e">
        <f t="shared" si="5"/>
        <v>#DIV/0!</v>
      </c>
      <c r="L37" s="55">
        <f t="shared" si="3"/>
        <v>0</v>
      </c>
    </row>
    <row r="38" spans="1:12" ht="15">
      <c r="A38" s="86" t="str">
        <f>'Annual Cash Flow - Projected'!A38</f>
        <v>     Subtotal Fixed Costs</v>
      </c>
      <c r="B38" s="14">
        <f>'Annual Cash Flow - Projected'!F38</f>
        <v>0</v>
      </c>
      <c r="C38" s="14">
        <f>'Annual Cash Flow - Projected'!G38</f>
        <v>0</v>
      </c>
      <c r="D38" s="14">
        <f>'Annual Cash Flow - Projected'!H38</f>
        <v>0</v>
      </c>
      <c r="E38" s="33">
        <f>SUM(E15:E37)</f>
        <v>0</v>
      </c>
      <c r="G38" s="49">
        <f>'Annual Cash Flow - Actual'!F38</f>
        <v>0</v>
      </c>
      <c r="H38" s="14">
        <f>'Annual Cash Flow - Actual'!G38</f>
        <v>0</v>
      </c>
      <c r="I38" s="14">
        <f>'Annual Cash Flow - Actual'!H38</f>
        <v>0</v>
      </c>
      <c r="J38" s="14">
        <f>SUM(J15:J37)</f>
        <v>0</v>
      </c>
      <c r="K38" s="132" t="e">
        <f t="shared" si="5"/>
        <v>#DIV/0!</v>
      </c>
      <c r="L38" s="90">
        <f t="shared" si="3"/>
        <v>0</v>
      </c>
    </row>
    <row r="39" spans="1:12" ht="13.5">
      <c r="A39" s="75" t="str">
        <f>'Annual Cash Flow - Projected'!A39</f>
        <v>     Loan Repayment</v>
      </c>
      <c r="B39" s="2">
        <f>'Annual Cash Flow - Projected'!F39</f>
        <v>0</v>
      </c>
      <c r="C39" s="2">
        <f>'Annual Cash Flow - Projected'!G39</f>
        <v>0</v>
      </c>
      <c r="D39" s="2">
        <f>'Annual Cash Flow - Projected'!H39</f>
        <v>0</v>
      </c>
      <c r="E39" s="28">
        <f>SUM(B39:D39)</f>
        <v>0</v>
      </c>
      <c r="G39" s="45">
        <f>'Annual Cash Flow - Actual'!F39</f>
        <v>0</v>
      </c>
      <c r="H39" s="2">
        <f>'Annual Cash Flow - Actual'!G39</f>
        <v>0</v>
      </c>
      <c r="I39" s="2">
        <f>'Annual Cash Flow - Actual'!H39</f>
        <v>0</v>
      </c>
      <c r="J39" s="2">
        <f>SUM(G39:I39)</f>
        <v>0</v>
      </c>
      <c r="K39" s="130" t="e">
        <f t="shared" si="5"/>
        <v>#DIV/0!</v>
      </c>
      <c r="L39" s="57">
        <f t="shared" si="3"/>
        <v>0</v>
      </c>
    </row>
    <row r="40" spans="1:12" ht="13.5">
      <c r="A40" s="75" t="str">
        <f>'Annual Cash Flow - Projected'!A40</f>
        <v>     Capital Purchases / Equipment</v>
      </c>
      <c r="B40" s="2">
        <f>'Annual Cash Flow - Projected'!F40</f>
        <v>0</v>
      </c>
      <c r="C40" s="2">
        <f>'Annual Cash Flow - Projected'!G40</f>
        <v>0</v>
      </c>
      <c r="D40" s="2">
        <f>'Annual Cash Flow - Projected'!H40</f>
        <v>0</v>
      </c>
      <c r="E40" s="28">
        <f>SUM(B40:D40)</f>
        <v>0</v>
      </c>
      <c r="G40" s="45">
        <f>'Annual Cash Flow - Actual'!F40</f>
        <v>0</v>
      </c>
      <c r="H40" s="2">
        <f>'Annual Cash Flow - Actual'!G40</f>
        <v>0</v>
      </c>
      <c r="I40" s="2">
        <f>'Annual Cash Flow - Actual'!H40</f>
        <v>0</v>
      </c>
      <c r="J40" s="2">
        <f>SUM(G40:I40)</f>
        <v>0</v>
      </c>
      <c r="K40" s="130" t="e">
        <f t="shared" si="5"/>
        <v>#DIV/0!</v>
      </c>
      <c r="L40" s="57">
        <f t="shared" si="3"/>
        <v>0</v>
      </c>
    </row>
    <row r="41" spans="1:12" ht="13.5">
      <c r="A41" s="83" t="str">
        <f>'Annual Cash Flow - Projected'!A41</f>
        <v>     Owner's Withdrawal</v>
      </c>
      <c r="B41" s="5">
        <f>'Annual Cash Flow - Projected'!F41</f>
        <v>0</v>
      </c>
      <c r="C41" s="5">
        <f>'Annual Cash Flow - Projected'!G41</f>
        <v>0</v>
      </c>
      <c r="D41" s="5">
        <f>'Annual Cash Flow - Projected'!H41</f>
        <v>0</v>
      </c>
      <c r="E41" s="28">
        <f>SUM(B41:D41)</f>
        <v>0</v>
      </c>
      <c r="G41" s="46">
        <f>'Annual Cash Flow - Actual'!F41</f>
        <v>0</v>
      </c>
      <c r="H41" s="5">
        <f>'Annual Cash Flow - Actual'!G41</f>
        <v>0</v>
      </c>
      <c r="I41" s="5">
        <f>'Annual Cash Flow - Actual'!H41</f>
        <v>0</v>
      </c>
      <c r="J41" s="5">
        <f>SUM(G41:I41)</f>
        <v>0</v>
      </c>
      <c r="K41" s="130" t="e">
        <f t="shared" si="5"/>
        <v>#DIV/0!</v>
      </c>
      <c r="L41" s="55">
        <f t="shared" si="3"/>
        <v>0</v>
      </c>
    </row>
    <row r="42" spans="1:12" ht="15.75" thickBot="1">
      <c r="A42" s="87" t="str">
        <f>'Annual Cash Flow - Projected'!A42</f>
        <v>6.  TOTAL CASH PAID OUT</v>
      </c>
      <c r="B42" s="15">
        <f>'Annual Cash Flow - Projected'!F42</f>
        <v>0</v>
      </c>
      <c r="C42" s="15">
        <f>'Annual Cash Flow - Projected'!G42</f>
        <v>0</v>
      </c>
      <c r="D42" s="15">
        <f>'Annual Cash Flow - Projected'!H42</f>
        <v>0</v>
      </c>
      <c r="E42" s="34">
        <f>SUM(E38:E41)</f>
        <v>0</v>
      </c>
      <c r="G42" s="50">
        <f>'Annual Cash Flow - Actual'!F42</f>
        <v>0</v>
      </c>
      <c r="H42" s="15">
        <f>'Annual Cash Flow - Actual'!G42</f>
        <v>0</v>
      </c>
      <c r="I42" s="15">
        <f>'Annual Cash Flow - Actual'!H42</f>
        <v>0</v>
      </c>
      <c r="J42" s="10">
        <f>SUM(J38:J41)</f>
        <v>0</v>
      </c>
      <c r="K42" s="140"/>
      <c r="L42" s="102">
        <f t="shared" si="3"/>
        <v>0</v>
      </c>
    </row>
    <row r="43" spans="1:12" ht="16.5" thickBot="1" thickTop="1">
      <c r="A43" s="88" t="str">
        <f>'Annual Cash Flow - Projected'!A43</f>
        <v>7.  CASH BALANCE</v>
      </c>
      <c r="B43" s="16">
        <f>'Annual Cash Flow - Projected'!F43</f>
        <v>0</v>
      </c>
      <c r="C43" s="16">
        <f>'Annual Cash Flow - Projected'!G43</f>
        <v>0</v>
      </c>
      <c r="D43" s="16">
        <f>'Annual Cash Flow - Projected'!H43</f>
        <v>0</v>
      </c>
      <c r="E43" s="35">
        <f>+E13-E42</f>
        <v>0</v>
      </c>
      <c r="G43" s="51">
        <f>'Annual Cash Flow - Actual'!F43</f>
        <v>0</v>
      </c>
      <c r="H43" s="16">
        <f>'Annual Cash Flow - Actual'!G43</f>
        <v>0</v>
      </c>
      <c r="I43" s="16">
        <f>'Annual Cash Flow - Actual'!H43</f>
        <v>0</v>
      </c>
      <c r="J43" s="16">
        <f>+J13-J42</f>
        <v>0</v>
      </c>
      <c r="K43" s="136"/>
      <c r="L43" s="78">
        <f>J43-E43</f>
        <v>0</v>
      </c>
    </row>
    <row r="44" spans="5:7" ht="12.75">
      <c r="E44" s="9"/>
      <c r="F44" s="76"/>
      <c r="G44" s="9"/>
    </row>
    <row r="45" spans="5:7" ht="12.75">
      <c r="E45" s="9"/>
      <c r="F45" s="76"/>
      <c r="G45" s="9"/>
    </row>
    <row r="46" spans="5:7" ht="12.75">
      <c r="E46" s="9"/>
      <c r="F46" s="76"/>
      <c r="G46" s="9"/>
    </row>
    <row r="47" spans="5:7" ht="12.75">
      <c r="E47" s="9"/>
      <c r="F47" s="76"/>
      <c r="G47" s="9"/>
    </row>
    <row r="48" spans="5:7" ht="12.75">
      <c r="E48" s="9"/>
      <c r="F48" s="76"/>
      <c r="G48" s="9"/>
    </row>
    <row r="49" spans="5:7" ht="12.75">
      <c r="E49" s="9"/>
      <c r="F49" s="76"/>
      <c r="G49" s="9"/>
    </row>
    <row r="50" spans="5:7" ht="12.75">
      <c r="E50" s="9"/>
      <c r="F50" s="76"/>
      <c r="G50" s="9"/>
    </row>
    <row r="51" spans="5:7" ht="12.75">
      <c r="E51" s="9"/>
      <c r="F51" s="76"/>
      <c r="G51" s="9"/>
    </row>
    <row r="52" spans="5:7" ht="12.75">
      <c r="E52" s="9"/>
      <c r="F52" s="76"/>
      <c r="G52" s="9"/>
    </row>
    <row r="53" spans="5:7" ht="12.75">
      <c r="E53" s="9"/>
      <c r="F53" s="76"/>
      <c r="G53" s="9"/>
    </row>
  </sheetData>
  <printOptions gridLines="1"/>
  <pageMargins left="0.75" right="0.75" top="0.67" bottom="0.7" header="0.5" footer="0.5"/>
  <pageSetup fitToHeight="1" fitToWidth="1" horizontalDpi="300" verticalDpi="3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1">
      <selection activeCell="A3" sqref="A3"/>
    </sheetView>
  </sheetViews>
  <sheetFormatPr defaultColWidth="9.140625" defaultRowHeight="12.75" outlineLevelRow="1" outlineLevelCol="1"/>
  <cols>
    <col min="1" max="1" width="28.00390625" style="36" customWidth="1"/>
    <col min="2" max="4" width="10.140625" style="8" customWidth="1" outlineLevel="1"/>
    <col min="5" max="5" width="10.140625" style="17" customWidth="1"/>
    <col min="6" max="6" width="1.8515625" style="0" customWidth="1"/>
    <col min="7" max="7" width="10.140625" style="36" customWidth="1"/>
    <col min="8" max="9" width="10.140625" style="0" customWidth="1"/>
    <col min="10" max="10" width="10.140625" style="9" customWidth="1"/>
    <col min="11" max="11" width="8.421875" style="0" customWidth="1"/>
    <col min="12" max="12" width="10.140625" style="17" customWidth="1"/>
  </cols>
  <sheetData>
    <row r="1" spans="1:11" ht="15">
      <c r="A1" s="80" t="s">
        <v>38</v>
      </c>
      <c r="B1" s="1"/>
      <c r="C1" s="1"/>
      <c r="D1" s="1"/>
      <c r="F1" s="3"/>
      <c r="G1" s="18"/>
      <c r="H1" s="3"/>
      <c r="I1" s="3"/>
      <c r="J1" s="12"/>
      <c r="K1" s="3"/>
    </row>
    <row r="2" spans="1:11" ht="15">
      <c r="A2" s="81" t="s">
        <v>44</v>
      </c>
      <c r="B2" s="1"/>
      <c r="C2" s="1"/>
      <c r="D2" s="1"/>
      <c r="F2" s="3"/>
      <c r="G2" s="18"/>
      <c r="H2" s="7" t="s">
        <v>49</v>
      </c>
      <c r="I2" s="3"/>
      <c r="J2" s="12"/>
      <c r="K2" s="3"/>
    </row>
    <row r="3" spans="1:11" ht="15">
      <c r="A3" s="80"/>
      <c r="B3" s="1"/>
      <c r="C3" s="1"/>
      <c r="D3" s="1"/>
      <c r="F3" s="3"/>
      <c r="G3" s="18"/>
      <c r="H3" s="7"/>
      <c r="I3" s="3"/>
      <c r="J3" s="12"/>
      <c r="K3" s="3"/>
    </row>
    <row r="4" spans="1:12" ht="13.5">
      <c r="A4" s="18"/>
      <c r="B4" s="4" t="s">
        <v>1</v>
      </c>
      <c r="C4" s="4" t="s">
        <v>1</v>
      </c>
      <c r="D4" s="4" t="s">
        <v>1</v>
      </c>
      <c r="E4" s="19" t="s">
        <v>42</v>
      </c>
      <c r="F4" s="3"/>
      <c r="G4" s="20" t="s">
        <v>1</v>
      </c>
      <c r="H4" s="21" t="s">
        <v>1</v>
      </c>
      <c r="I4" s="21" t="s">
        <v>1</v>
      </c>
      <c r="J4" s="40" t="s">
        <v>42</v>
      </c>
      <c r="K4" s="21" t="s">
        <v>27</v>
      </c>
      <c r="L4" s="54" t="s">
        <v>35</v>
      </c>
    </row>
    <row r="5" spans="1:12" ht="13.5">
      <c r="A5" s="31"/>
      <c r="B5" s="6">
        <v>7</v>
      </c>
      <c r="C5" s="6">
        <v>8</v>
      </c>
      <c r="D5" s="6">
        <v>9</v>
      </c>
      <c r="E5" s="71" t="s">
        <v>26</v>
      </c>
      <c r="F5" s="3"/>
      <c r="G5" s="103">
        <v>7</v>
      </c>
      <c r="H5" s="72">
        <v>8</v>
      </c>
      <c r="I5" s="72">
        <v>9</v>
      </c>
      <c r="J5" s="23" t="s">
        <v>26</v>
      </c>
      <c r="K5" s="23" t="s">
        <v>28</v>
      </c>
      <c r="L5" s="55" t="s">
        <v>36</v>
      </c>
    </row>
    <row r="6" spans="1:12" ht="15">
      <c r="A6" s="82" t="str">
        <f>'Annual Cash Flow - Projected'!A6</f>
        <v>1.  CASH ON HAND (Beg. Of Month)</v>
      </c>
      <c r="B6" s="13">
        <f>'Annual Cash Flow - Projected'!$H$43</f>
        <v>0</v>
      </c>
      <c r="C6" s="2">
        <f>B43</f>
        <v>0</v>
      </c>
      <c r="D6" s="2">
        <f>C43</f>
        <v>0</v>
      </c>
      <c r="E6" s="25"/>
      <c r="F6" s="3"/>
      <c r="G6" s="95">
        <f>'Annual Cash Flow - Actual'!$H$43</f>
        <v>0</v>
      </c>
      <c r="H6" s="2">
        <f>G43</f>
        <v>0</v>
      </c>
      <c r="I6" s="2">
        <f>H43</f>
        <v>0</v>
      </c>
      <c r="J6" s="64"/>
      <c r="K6" s="64"/>
      <c r="L6" s="65"/>
    </row>
    <row r="7" spans="1:12" ht="15">
      <c r="A7" s="82" t="str">
        <f>'Annual Cash Flow - Projected'!A7</f>
        <v>2.  CASH RECEIPTS</v>
      </c>
      <c r="B7" s="24"/>
      <c r="C7" s="24"/>
      <c r="D7" s="24"/>
      <c r="E7" s="25"/>
      <c r="F7" s="26"/>
      <c r="G7" s="27"/>
      <c r="H7" s="24"/>
      <c r="I7" s="24"/>
      <c r="J7" s="64"/>
      <c r="K7" s="24"/>
      <c r="L7" s="56"/>
    </row>
    <row r="8" spans="1:12" ht="13.5">
      <c r="A8" s="75" t="str">
        <f>'Annual Cash Flow - Projected'!A8</f>
        <v>      Cash Sales - </v>
      </c>
      <c r="B8" s="2">
        <f>'Annual Cash Flow - Projected'!I8</f>
        <v>0</v>
      </c>
      <c r="C8" s="2">
        <f>'Annual Cash Flow - Projected'!J8</f>
        <v>0</v>
      </c>
      <c r="D8" s="2">
        <f>'Annual Cash Flow - Projected'!K8</f>
        <v>0</v>
      </c>
      <c r="E8" s="28">
        <f>SUM(B8:D8)</f>
        <v>0</v>
      </c>
      <c r="F8" s="29"/>
      <c r="G8" s="45">
        <f>'Annual Cash Flow - Actual'!I8</f>
        <v>0</v>
      </c>
      <c r="H8" s="2">
        <f>'Annual Cash Flow - Actual'!J8</f>
        <v>0</v>
      </c>
      <c r="I8" s="2">
        <f>'Annual Cash Flow - Actual'!K8</f>
        <v>0</v>
      </c>
      <c r="J8" s="13">
        <f>SUM(G8:I8)</f>
        <v>0</v>
      </c>
      <c r="K8" s="133" t="e">
        <f>J8/$J$12</f>
        <v>#DIV/0!</v>
      </c>
      <c r="L8" s="57">
        <f>J8-E8</f>
        <v>0</v>
      </c>
    </row>
    <row r="9" spans="1:12" ht="13.5">
      <c r="A9" s="75" t="str">
        <f>'Annual Cash Flow - Projected'!A9</f>
        <v>      Cash Sales - </v>
      </c>
      <c r="B9" s="2">
        <f>'Annual Cash Flow - Projected'!I9</f>
        <v>0</v>
      </c>
      <c r="C9" s="2">
        <f>'Annual Cash Flow - Projected'!J9</f>
        <v>0</v>
      </c>
      <c r="D9" s="2">
        <f>'Annual Cash Flow - Projected'!K9</f>
        <v>0</v>
      </c>
      <c r="E9" s="28">
        <f>SUM(B9:D9)</f>
        <v>0</v>
      </c>
      <c r="F9" s="3"/>
      <c r="G9" s="45">
        <f>'Annual Cash Flow - Actual'!I9</f>
        <v>0</v>
      </c>
      <c r="H9" s="2">
        <f>'Annual Cash Flow - Actual'!J9</f>
        <v>0</v>
      </c>
      <c r="I9" s="2">
        <f>'Annual Cash Flow - Actual'!K9</f>
        <v>0</v>
      </c>
      <c r="J9" s="13">
        <f>SUM(G9:I9)</f>
        <v>0</v>
      </c>
      <c r="K9" s="133" t="e">
        <f>J9/$J$12</f>
        <v>#DIV/0!</v>
      </c>
      <c r="L9" s="57">
        <f>J9-E9</f>
        <v>0</v>
      </c>
    </row>
    <row r="10" spans="1:12" ht="13.5">
      <c r="A10" s="75" t="str">
        <f>'Annual Cash Flow - Projected'!A10</f>
        <v>      Cost of Goods Sold</v>
      </c>
      <c r="B10" s="2">
        <f>'Annual Cash Flow - Projected'!I10</f>
        <v>0</v>
      </c>
      <c r="C10" s="2">
        <f>'Annual Cash Flow - Projected'!J10</f>
        <v>0</v>
      </c>
      <c r="D10" s="2">
        <f>'Annual Cash Flow - Projected'!K10</f>
        <v>0</v>
      </c>
      <c r="E10" s="28">
        <f>SUM(B10:D10)</f>
        <v>0</v>
      </c>
      <c r="F10" s="3"/>
      <c r="G10" s="45">
        <f>'Annual Cash Flow - Actual'!I10</f>
        <v>0</v>
      </c>
      <c r="H10" s="2">
        <f>'Annual Cash Flow - Actual'!J10</f>
        <v>0</v>
      </c>
      <c r="I10" s="2">
        <f>'Annual Cash Flow - Actual'!K10</f>
        <v>0</v>
      </c>
      <c r="J10" s="13">
        <f>SUM(G10:I10)</f>
        <v>0</v>
      </c>
      <c r="K10" s="133" t="e">
        <f>J10/$J$12</f>
        <v>#DIV/0!</v>
      </c>
      <c r="L10" s="57">
        <f>E10-J10</f>
        <v>0</v>
      </c>
    </row>
    <row r="11" spans="1:12" ht="13.5">
      <c r="A11" s="83" t="str">
        <f>'Annual Cash Flow - Projected'!A11</f>
        <v>      Loan or Other Cash Injection</v>
      </c>
      <c r="B11" s="5">
        <f>'Annual Cash Flow - Projected'!I11</f>
        <v>0</v>
      </c>
      <c r="C11" s="5">
        <f>'Annual Cash Flow - Projected'!J11</f>
        <v>0</v>
      </c>
      <c r="D11" s="5">
        <f>'Annual Cash Flow - Projected'!K11</f>
        <v>0</v>
      </c>
      <c r="E11" s="30">
        <f>SUM(B11:D11)</f>
        <v>0</v>
      </c>
      <c r="F11" s="29"/>
      <c r="G11" s="46">
        <f>'Annual Cash Flow - Actual'!I11</f>
        <v>0</v>
      </c>
      <c r="H11" s="5">
        <f>'Annual Cash Flow - Actual'!J11</f>
        <v>0</v>
      </c>
      <c r="I11" s="5">
        <f>'Annual Cash Flow - Actual'!K11</f>
        <v>0</v>
      </c>
      <c r="J11" s="13">
        <f>SUM(G11:I11)</f>
        <v>0</v>
      </c>
      <c r="K11" s="134" t="e">
        <f>J11/$J$12</f>
        <v>#DIV/0!</v>
      </c>
      <c r="L11" s="55">
        <f>J11-E11</f>
        <v>0</v>
      </c>
    </row>
    <row r="12" spans="1:12" ht="15.75" thickBot="1">
      <c r="A12" s="84" t="str">
        <f>'Annual Cash Flow - Projected'!A12</f>
        <v>3.  TOTAL CASH RECEIPTS</v>
      </c>
      <c r="B12" s="10">
        <f>'Annual Cash Flow - Projected'!I12</f>
        <v>0</v>
      </c>
      <c r="C12" s="10">
        <f>'Annual Cash Flow - Projected'!J12</f>
        <v>0</v>
      </c>
      <c r="D12" s="10">
        <f>'Annual Cash Flow - Projected'!K12</f>
        <v>0</v>
      </c>
      <c r="E12" s="32">
        <f>SUM(E8+E9-E10+E11)</f>
        <v>0</v>
      </c>
      <c r="F12" s="29"/>
      <c r="G12" s="47">
        <f>'Annual Cash Flow - Actual'!I12</f>
        <v>0</v>
      </c>
      <c r="H12" s="10">
        <f>'Annual Cash Flow - Actual'!J12</f>
        <v>0</v>
      </c>
      <c r="I12" s="10">
        <f>'Annual Cash Flow - Actual'!K12</f>
        <v>0</v>
      </c>
      <c r="J12" s="15">
        <f>SUM(J8+J9-J10+J11)</f>
        <v>0</v>
      </c>
      <c r="K12" s="137"/>
      <c r="L12" s="67">
        <f>J12-E12</f>
        <v>0</v>
      </c>
    </row>
    <row r="13" spans="1:12" ht="16.5" thickBot="1" thickTop="1">
      <c r="A13" s="85" t="str">
        <f>'Annual Cash Flow - Projected'!A13</f>
        <v>4.  TOTAL CASH AVAILABLE</v>
      </c>
      <c r="B13" s="11">
        <f>'Annual Cash Flow - Projected'!I13</f>
        <v>0</v>
      </c>
      <c r="C13" s="11">
        <f>'Annual Cash Flow - Projected'!J13</f>
        <v>0</v>
      </c>
      <c r="D13" s="11">
        <f>'Annual Cash Flow - Projected'!K13</f>
        <v>0</v>
      </c>
      <c r="E13" s="32">
        <f>E12</f>
        <v>0</v>
      </c>
      <c r="F13" s="26"/>
      <c r="G13" s="48">
        <f>'Annual Cash Flow - Actual'!I13</f>
        <v>0</v>
      </c>
      <c r="H13" s="11">
        <f>'Annual Cash Flow - Actual'!J13</f>
        <v>0</v>
      </c>
      <c r="I13" s="11">
        <f>'Annual Cash Flow - Actual'!K13</f>
        <v>0</v>
      </c>
      <c r="J13" s="11">
        <f>J12</f>
        <v>0</v>
      </c>
      <c r="K13" s="138"/>
      <c r="L13" s="59">
        <f>J13-E13</f>
        <v>0</v>
      </c>
    </row>
    <row r="14" spans="1:12" ht="15.75" thickTop="1">
      <c r="A14" s="82" t="str">
        <f>'Annual Cash Flow - Projected'!A14</f>
        <v>5.  CASH PAID OUT</v>
      </c>
      <c r="B14" s="24"/>
      <c r="C14" s="24"/>
      <c r="D14" s="24"/>
      <c r="E14" s="25"/>
      <c r="F14" s="3"/>
      <c r="G14" s="27"/>
      <c r="H14" s="24"/>
      <c r="I14" s="24"/>
      <c r="J14" s="64"/>
      <c r="K14" s="24"/>
      <c r="L14" s="56"/>
    </row>
    <row r="15" spans="1:12" ht="13.5" outlineLevel="1">
      <c r="A15" s="75" t="str">
        <f>'Annual Cash Flow - Projected'!A15</f>
        <v>     Wages / Payroll Exp</v>
      </c>
      <c r="B15" s="2">
        <f>'Annual Cash Flow - Projected'!I15</f>
        <v>0</v>
      </c>
      <c r="C15" s="2">
        <f>'Annual Cash Flow - Projected'!J15</f>
        <v>0</v>
      </c>
      <c r="D15" s="2">
        <f>'Annual Cash Flow - Projected'!K15</f>
        <v>0</v>
      </c>
      <c r="E15" s="28">
        <f aca="true" t="shared" si="0" ref="E15:E37">SUM(A15:D15)</f>
        <v>0</v>
      </c>
      <c r="F15" s="29"/>
      <c r="G15" s="45">
        <f>'Annual Cash Flow - Actual'!I15</f>
        <v>0</v>
      </c>
      <c r="H15" s="2">
        <f>'Annual Cash Flow - Actual'!J15</f>
        <v>0</v>
      </c>
      <c r="I15" s="2">
        <f>'Annual Cash Flow - Actual'!K15</f>
        <v>0</v>
      </c>
      <c r="J15" s="13">
        <f>SUM(G15:I15)</f>
        <v>0</v>
      </c>
      <c r="K15" s="19" t="e">
        <f>J15/$J$42</f>
        <v>#DIV/0!</v>
      </c>
      <c r="L15" s="57">
        <f>E15-J15</f>
        <v>0</v>
      </c>
    </row>
    <row r="16" spans="1:12" ht="13.5" outlineLevel="1">
      <c r="A16" s="75" t="str">
        <f>'Annual Cash Flow - Projected'!A16</f>
        <v>     Independent Contractors Exp</v>
      </c>
      <c r="B16" s="2">
        <f>'Annual Cash Flow - Projected'!I16</f>
        <v>0</v>
      </c>
      <c r="C16" s="2">
        <f>'Annual Cash Flow - Projected'!J16</f>
        <v>0</v>
      </c>
      <c r="D16" s="2">
        <f>'Annual Cash Flow - Projected'!K16</f>
        <v>0</v>
      </c>
      <c r="E16" s="28">
        <f t="shared" si="0"/>
        <v>0</v>
      </c>
      <c r="F16" s="3"/>
      <c r="G16" s="45">
        <f>'Annual Cash Flow - Actual'!I16</f>
        <v>0</v>
      </c>
      <c r="H16" s="2">
        <f>'Annual Cash Flow - Actual'!J16</f>
        <v>0</v>
      </c>
      <c r="I16" s="2">
        <f>'Annual Cash Flow - Actual'!K16</f>
        <v>0</v>
      </c>
      <c r="J16" s="13">
        <f aca="true" t="shared" si="1" ref="J16:J37">SUM(G16:I16)</f>
        <v>0</v>
      </c>
      <c r="K16" s="19" t="e">
        <f aca="true" t="shared" si="2" ref="K16:K24">J16/$J$42</f>
        <v>#DIV/0!</v>
      </c>
      <c r="L16" s="57">
        <f aca="true" t="shared" si="3" ref="L16:L42">E16-J16</f>
        <v>0</v>
      </c>
    </row>
    <row r="17" spans="1:12" ht="13.5" outlineLevel="1">
      <c r="A17" s="75" t="str">
        <f>'Annual Cash Flow - Projected'!A17</f>
        <v>     Office Supplies</v>
      </c>
      <c r="B17" s="2">
        <f>'Annual Cash Flow - Projected'!I17</f>
        <v>0</v>
      </c>
      <c r="C17" s="2">
        <f>'Annual Cash Flow - Projected'!J17</f>
        <v>0</v>
      </c>
      <c r="D17" s="2">
        <f>'Annual Cash Flow - Projected'!K17</f>
        <v>0</v>
      </c>
      <c r="E17" s="28">
        <f t="shared" si="0"/>
        <v>0</v>
      </c>
      <c r="F17" s="3"/>
      <c r="G17" s="45">
        <f>'Annual Cash Flow - Actual'!I17</f>
        <v>0</v>
      </c>
      <c r="H17" s="2">
        <f>'Annual Cash Flow - Actual'!J17</f>
        <v>0</v>
      </c>
      <c r="I17" s="2">
        <f>'Annual Cash Flow - Actual'!K17</f>
        <v>0</v>
      </c>
      <c r="J17" s="13">
        <f t="shared" si="1"/>
        <v>0</v>
      </c>
      <c r="K17" s="19" t="e">
        <f t="shared" si="2"/>
        <v>#DIV/0!</v>
      </c>
      <c r="L17" s="57">
        <f t="shared" si="3"/>
        <v>0</v>
      </c>
    </row>
    <row r="18" spans="1:12" ht="13.5" outlineLevel="1">
      <c r="A18" s="75" t="str">
        <f>'Annual Cash Flow - Projected'!A18</f>
        <v>     Accounting / Legal</v>
      </c>
      <c r="B18" s="2">
        <f>'Annual Cash Flow - Projected'!I18</f>
        <v>0</v>
      </c>
      <c r="C18" s="2">
        <f>'Annual Cash Flow - Projected'!J18</f>
        <v>0</v>
      </c>
      <c r="D18" s="2">
        <f>'Annual Cash Flow - Projected'!K18</f>
        <v>0</v>
      </c>
      <c r="E18" s="28">
        <f t="shared" si="0"/>
        <v>0</v>
      </c>
      <c r="F18" s="3"/>
      <c r="G18" s="45">
        <f>'Annual Cash Flow - Actual'!I18</f>
        <v>0</v>
      </c>
      <c r="H18" s="2">
        <f>'Annual Cash Flow - Actual'!J18</f>
        <v>0</v>
      </c>
      <c r="I18" s="2">
        <f>'Annual Cash Flow - Actual'!K18</f>
        <v>0</v>
      </c>
      <c r="J18" s="13">
        <f t="shared" si="1"/>
        <v>0</v>
      </c>
      <c r="K18" s="19" t="e">
        <f t="shared" si="2"/>
        <v>#DIV/0!</v>
      </c>
      <c r="L18" s="57">
        <f t="shared" si="3"/>
        <v>0</v>
      </c>
    </row>
    <row r="19" spans="1:12" ht="13.5" outlineLevel="1">
      <c r="A19" s="75" t="str">
        <f>'Annual Cash Flow - Projected'!A19</f>
        <v>     Advertising / Marketing</v>
      </c>
      <c r="B19" s="2">
        <f>'Annual Cash Flow - Projected'!I19</f>
        <v>0</v>
      </c>
      <c r="C19" s="2">
        <f>'Annual Cash Flow - Projected'!J19</f>
        <v>0</v>
      </c>
      <c r="D19" s="2">
        <f>'Annual Cash Flow - Projected'!K19</f>
        <v>0</v>
      </c>
      <c r="E19" s="28">
        <f t="shared" si="0"/>
        <v>0</v>
      </c>
      <c r="F19" s="3"/>
      <c r="G19" s="45">
        <f>'Annual Cash Flow - Actual'!I19</f>
        <v>0</v>
      </c>
      <c r="H19" s="2">
        <f>'Annual Cash Flow - Actual'!J19</f>
        <v>0</v>
      </c>
      <c r="I19" s="2">
        <f>'Annual Cash Flow - Actual'!K19</f>
        <v>0</v>
      </c>
      <c r="J19" s="13">
        <f t="shared" si="1"/>
        <v>0</v>
      </c>
      <c r="K19" s="19" t="e">
        <f t="shared" si="2"/>
        <v>#DIV/0!</v>
      </c>
      <c r="L19" s="57">
        <f t="shared" si="3"/>
        <v>0</v>
      </c>
    </row>
    <row r="20" spans="1:12" ht="13.5" outlineLevel="1">
      <c r="A20" s="75" t="str">
        <f>'Annual Cash Flow - Projected'!A20</f>
        <v>     Auto Expense &amp; Repair</v>
      </c>
      <c r="B20" s="2">
        <f>'Annual Cash Flow - Projected'!I20</f>
        <v>0</v>
      </c>
      <c r="C20" s="2">
        <f>'Annual Cash Flow - Projected'!J20</f>
        <v>0</v>
      </c>
      <c r="D20" s="2">
        <f>'Annual Cash Flow - Projected'!K20</f>
        <v>0</v>
      </c>
      <c r="E20" s="28">
        <f t="shared" si="0"/>
        <v>0</v>
      </c>
      <c r="F20" s="3"/>
      <c r="G20" s="45">
        <f>'Annual Cash Flow - Actual'!I20</f>
        <v>0</v>
      </c>
      <c r="H20" s="2">
        <f>'Annual Cash Flow - Actual'!J20</f>
        <v>0</v>
      </c>
      <c r="I20" s="2">
        <f>'Annual Cash Flow - Actual'!K20</f>
        <v>0</v>
      </c>
      <c r="J20" s="13">
        <f t="shared" si="1"/>
        <v>0</v>
      </c>
      <c r="K20" s="19" t="e">
        <f t="shared" si="2"/>
        <v>#DIV/0!</v>
      </c>
      <c r="L20" s="57">
        <f t="shared" si="3"/>
        <v>0</v>
      </c>
    </row>
    <row r="21" spans="1:12" ht="13.5" outlineLevel="1">
      <c r="A21" s="75" t="str">
        <f>'Annual Cash Flow - Projected'!A21</f>
        <v>     Travel / Fuel</v>
      </c>
      <c r="B21" s="2">
        <f>'Annual Cash Flow - Projected'!I21</f>
        <v>0</v>
      </c>
      <c r="C21" s="2">
        <f>'Annual Cash Flow - Projected'!J21</f>
        <v>0</v>
      </c>
      <c r="D21" s="2">
        <f>'Annual Cash Flow - Projected'!K21</f>
        <v>0</v>
      </c>
      <c r="E21" s="28">
        <f t="shared" si="0"/>
        <v>0</v>
      </c>
      <c r="F21" s="3"/>
      <c r="G21" s="45">
        <f>'Annual Cash Flow - Actual'!I21</f>
        <v>0</v>
      </c>
      <c r="H21" s="2">
        <f>'Annual Cash Flow - Actual'!J21</f>
        <v>0</v>
      </c>
      <c r="I21" s="2">
        <f>'Annual Cash Flow - Actual'!K21</f>
        <v>0</v>
      </c>
      <c r="J21" s="13">
        <f t="shared" si="1"/>
        <v>0</v>
      </c>
      <c r="K21" s="19" t="e">
        <f t="shared" si="2"/>
        <v>#DIV/0!</v>
      </c>
      <c r="L21" s="57">
        <f t="shared" si="3"/>
        <v>0</v>
      </c>
    </row>
    <row r="22" spans="1:12" ht="13.5" outlineLevel="1">
      <c r="A22" s="75" t="str">
        <f>'Annual Cash Flow - Projected'!A22</f>
        <v>     Rent</v>
      </c>
      <c r="B22" s="2">
        <f>'Annual Cash Flow - Projected'!I22</f>
        <v>0</v>
      </c>
      <c r="C22" s="2">
        <f>'Annual Cash Flow - Projected'!J22</f>
        <v>0</v>
      </c>
      <c r="D22" s="2">
        <f>'Annual Cash Flow - Projected'!K22</f>
        <v>0</v>
      </c>
      <c r="E22" s="28">
        <f t="shared" si="0"/>
        <v>0</v>
      </c>
      <c r="F22" s="3"/>
      <c r="G22" s="45">
        <f>'Annual Cash Flow - Actual'!I22</f>
        <v>0</v>
      </c>
      <c r="H22" s="2">
        <f>'Annual Cash Flow - Actual'!J22</f>
        <v>0</v>
      </c>
      <c r="I22" s="2">
        <f>'Annual Cash Flow - Actual'!K22</f>
        <v>0</v>
      </c>
      <c r="J22" s="13">
        <f t="shared" si="1"/>
        <v>0</v>
      </c>
      <c r="K22" s="19" t="e">
        <f t="shared" si="2"/>
        <v>#DIV/0!</v>
      </c>
      <c r="L22" s="57">
        <f t="shared" si="3"/>
        <v>0</v>
      </c>
    </row>
    <row r="23" spans="1:12" ht="13.5" outlineLevel="1">
      <c r="A23" s="75" t="str">
        <f>'Annual Cash Flow - Projected'!A23</f>
        <v>     Cellphone</v>
      </c>
      <c r="B23" s="2">
        <f>'Annual Cash Flow - Projected'!I23</f>
        <v>0</v>
      </c>
      <c r="C23" s="2">
        <f>'Annual Cash Flow - Projected'!J23</f>
        <v>0</v>
      </c>
      <c r="D23" s="2">
        <f>'Annual Cash Flow - Projected'!K23</f>
        <v>0</v>
      </c>
      <c r="E23" s="28">
        <f t="shared" si="0"/>
        <v>0</v>
      </c>
      <c r="F23" s="3"/>
      <c r="G23" s="45">
        <f>'Annual Cash Flow - Actual'!I23</f>
        <v>0</v>
      </c>
      <c r="H23" s="2">
        <f>'Annual Cash Flow - Actual'!J23</f>
        <v>0</v>
      </c>
      <c r="I23" s="2">
        <f>'Annual Cash Flow - Actual'!K23</f>
        <v>0</v>
      </c>
      <c r="J23" s="13">
        <f t="shared" si="1"/>
        <v>0</v>
      </c>
      <c r="K23" s="19" t="e">
        <f t="shared" si="2"/>
        <v>#DIV/0!</v>
      </c>
      <c r="L23" s="57">
        <f t="shared" si="3"/>
        <v>0</v>
      </c>
    </row>
    <row r="24" spans="1:12" ht="13.5" outlineLevel="1">
      <c r="A24" s="75" t="str">
        <f>'Annual Cash Flow - Projected'!A24</f>
        <v>     Internet</v>
      </c>
      <c r="B24" s="2">
        <f>'Annual Cash Flow - Projected'!I24</f>
        <v>0</v>
      </c>
      <c r="C24" s="2">
        <f>'Annual Cash Flow - Projected'!J24</f>
        <v>0</v>
      </c>
      <c r="D24" s="2">
        <f>'Annual Cash Flow - Projected'!K24</f>
        <v>0</v>
      </c>
      <c r="E24" s="28">
        <f t="shared" si="0"/>
        <v>0</v>
      </c>
      <c r="F24" s="3"/>
      <c r="G24" s="45">
        <f>'Annual Cash Flow - Actual'!I24</f>
        <v>0</v>
      </c>
      <c r="H24" s="2">
        <f>'Annual Cash Flow - Actual'!J24</f>
        <v>0</v>
      </c>
      <c r="I24" s="2">
        <f>'Annual Cash Flow - Actual'!K24</f>
        <v>0</v>
      </c>
      <c r="J24" s="13">
        <f t="shared" si="1"/>
        <v>0</v>
      </c>
      <c r="K24" s="19" t="e">
        <f t="shared" si="2"/>
        <v>#DIV/0!</v>
      </c>
      <c r="L24" s="57">
        <f t="shared" si="3"/>
        <v>0</v>
      </c>
    </row>
    <row r="25" spans="1:12" ht="13.5" outlineLevel="1">
      <c r="A25" s="75" t="str">
        <f>'Annual Cash Flow - Projected'!A25</f>
        <v>     Utilities</v>
      </c>
      <c r="B25" s="24"/>
      <c r="C25" s="24"/>
      <c r="D25" s="24"/>
      <c r="E25" s="25"/>
      <c r="F25" s="3"/>
      <c r="G25" s="27"/>
      <c r="H25" s="24"/>
      <c r="I25" s="24"/>
      <c r="J25" s="24"/>
      <c r="K25" s="24"/>
      <c r="L25" s="56"/>
    </row>
    <row r="26" spans="1:12" ht="13.5" outlineLevel="1">
      <c r="A26" s="75" t="str">
        <f>'Annual Cash Flow - Projected'!A26</f>
        <v>          Electricity</v>
      </c>
      <c r="B26" s="2">
        <f>'Annual Cash Flow - Projected'!I26</f>
        <v>0</v>
      </c>
      <c r="C26" s="2">
        <f>'Annual Cash Flow - Projected'!J26</f>
        <v>0</v>
      </c>
      <c r="D26" s="2">
        <f>'Annual Cash Flow - Projected'!K26</f>
        <v>0</v>
      </c>
      <c r="E26" s="28">
        <f t="shared" si="0"/>
        <v>0</v>
      </c>
      <c r="F26" s="3"/>
      <c r="G26" s="45">
        <f>'Annual Cash Flow - Actual'!I26</f>
        <v>0</v>
      </c>
      <c r="H26" s="2">
        <f>'Annual Cash Flow - Actual'!J26</f>
        <v>0</v>
      </c>
      <c r="I26" s="2">
        <f>'Annual Cash Flow - Actual'!K26</f>
        <v>0</v>
      </c>
      <c r="J26" s="13">
        <f t="shared" si="1"/>
        <v>0</v>
      </c>
      <c r="K26" s="19" t="e">
        <f>J26/$J$42</f>
        <v>#DIV/0!</v>
      </c>
      <c r="L26" s="57">
        <f t="shared" si="3"/>
        <v>0</v>
      </c>
    </row>
    <row r="27" spans="1:12" ht="13.5" outlineLevel="1">
      <c r="A27" s="75" t="str">
        <f>'Annual Cash Flow - Projected'!A27</f>
        <v>          Telephone</v>
      </c>
      <c r="B27" s="2">
        <f>'Annual Cash Flow - Projected'!I27</f>
        <v>0</v>
      </c>
      <c r="C27" s="2">
        <f>'Annual Cash Flow - Projected'!J27</f>
        <v>0</v>
      </c>
      <c r="D27" s="2">
        <f>'Annual Cash Flow - Projected'!K27</f>
        <v>0</v>
      </c>
      <c r="E27" s="28">
        <f t="shared" si="0"/>
        <v>0</v>
      </c>
      <c r="F27" s="3"/>
      <c r="G27" s="45">
        <f>'Annual Cash Flow - Actual'!I27</f>
        <v>0</v>
      </c>
      <c r="H27" s="2">
        <f>'Annual Cash Flow - Actual'!J27</f>
        <v>0</v>
      </c>
      <c r="I27" s="2">
        <f>'Annual Cash Flow - Actual'!K27</f>
        <v>0</v>
      </c>
      <c r="J27" s="13">
        <f t="shared" si="1"/>
        <v>0</v>
      </c>
      <c r="K27" s="19" t="e">
        <f>J27/$J$42</f>
        <v>#DIV/0!</v>
      </c>
      <c r="L27" s="57">
        <f t="shared" si="3"/>
        <v>0</v>
      </c>
    </row>
    <row r="28" spans="1:12" ht="13.5" outlineLevel="1">
      <c r="A28" s="75" t="str">
        <f>'Annual Cash Flow - Projected'!A28</f>
        <v>          Other</v>
      </c>
      <c r="B28" s="2">
        <f>'Annual Cash Flow - Projected'!I28</f>
        <v>0</v>
      </c>
      <c r="C28" s="2">
        <f>'Annual Cash Flow - Projected'!J28</f>
        <v>0</v>
      </c>
      <c r="D28" s="2">
        <f>'Annual Cash Flow - Projected'!K28</f>
        <v>0</v>
      </c>
      <c r="E28" s="28">
        <f t="shared" si="0"/>
        <v>0</v>
      </c>
      <c r="F28" s="3"/>
      <c r="G28" s="45">
        <f>'Annual Cash Flow - Actual'!I28</f>
        <v>0</v>
      </c>
      <c r="H28" s="2">
        <f>'Annual Cash Flow - Actual'!J28</f>
        <v>0</v>
      </c>
      <c r="I28" s="2">
        <f>'Annual Cash Flow - Actual'!K28</f>
        <v>0</v>
      </c>
      <c r="J28" s="13">
        <f t="shared" si="1"/>
        <v>0</v>
      </c>
      <c r="K28" s="19" t="e">
        <f>J28/$J$42</f>
        <v>#DIV/0!</v>
      </c>
      <c r="L28" s="57">
        <f t="shared" si="3"/>
        <v>0</v>
      </c>
    </row>
    <row r="29" spans="1:12" ht="13.5" outlineLevel="1">
      <c r="A29" s="75" t="str">
        <f>'Annual Cash Flow - Projected'!A29</f>
        <v>     Insurance</v>
      </c>
      <c r="B29" s="24"/>
      <c r="C29" s="24"/>
      <c r="D29" s="24"/>
      <c r="E29" s="25"/>
      <c r="F29" s="3"/>
      <c r="G29" s="27"/>
      <c r="H29" s="24"/>
      <c r="I29" s="24"/>
      <c r="J29" s="24"/>
      <c r="K29" s="24"/>
      <c r="L29" s="56"/>
    </row>
    <row r="30" spans="1:12" ht="13.5" outlineLevel="1">
      <c r="A30" s="75" t="str">
        <f>'Annual Cash Flow - Projected'!A30</f>
        <v>          Liability / Theft / Fire</v>
      </c>
      <c r="B30" s="2">
        <f>'Annual Cash Flow - Projected'!I30</f>
        <v>0</v>
      </c>
      <c r="C30" s="2">
        <f>'Annual Cash Flow - Projected'!J30</f>
        <v>0</v>
      </c>
      <c r="D30" s="2">
        <f>'Annual Cash Flow - Projected'!K30</f>
        <v>0</v>
      </c>
      <c r="E30" s="28">
        <f t="shared" si="0"/>
        <v>0</v>
      </c>
      <c r="F30" s="3"/>
      <c r="G30" s="45">
        <f>'Annual Cash Flow - Actual'!I30</f>
        <v>0</v>
      </c>
      <c r="H30" s="2">
        <f>'Annual Cash Flow - Actual'!J30</f>
        <v>0</v>
      </c>
      <c r="I30" s="2">
        <f>'Annual Cash Flow - Actual'!K30</f>
        <v>0</v>
      </c>
      <c r="J30" s="13">
        <f t="shared" si="1"/>
        <v>0</v>
      </c>
      <c r="K30" s="19" t="e">
        <f>J30/$J$42</f>
        <v>#DIV/0!</v>
      </c>
      <c r="L30" s="57">
        <f t="shared" si="3"/>
        <v>0</v>
      </c>
    </row>
    <row r="31" spans="1:12" ht="13.5" outlineLevel="1">
      <c r="A31" s="75" t="str">
        <f>'Annual Cash Flow - Projected'!A31</f>
        <v>          Auto / E&amp;O</v>
      </c>
      <c r="B31" s="2">
        <f>'Annual Cash Flow - Projected'!I31</f>
        <v>0</v>
      </c>
      <c r="C31" s="2">
        <f>'Annual Cash Flow - Projected'!J31</f>
        <v>0</v>
      </c>
      <c r="D31" s="2">
        <f>'Annual Cash Flow - Projected'!K31</f>
        <v>0</v>
      </c>
      <c r="E31" s="28">
        <f t="shared" si="0"/>
        <v>0</v>
      </c>
      <c r="F31" s="3"/>
      <c r="G31" s="45">
        <f>'Annual Cash Flow - Actual'!I31</f>
        <v>0</v>
      </c>
      <c r="H31" s="2">
        <f>'Annual Cash Flow - Actual'!J31</f>
        <v>0</v>
      </c>
      <c r="I31" s="2">
        <f>'Annual Cash Flow - Actual'!K31</f>
        <v>0</v>
      </c>
      <c r="J31" s="13">
        <f t="shared" si="1"/>
        <v>0</v>
      </c>
      <c r="K31" s="19" t="e">
        <f aca="true" t="shared" si="4" ref="K31:K40">J31/$J$42</f>
        <v>#DIV/0!</v>
      </c>
      <c r="L31" s="57">
        <f t="shared" si="3"/>
        <v>0</v>
      </c>
    </row>
    <row r="32" spans="1:12" ht="13.5" outlineLevel="1">
      <c r="A32" s="75" t="str">
        <f>'Annual Cash Flow - Projected'!A32</f>
        <v>          Medical / Life</v>
      </c>
      <c r="B32" s="2">
        <f>'Annual Cash Flow - Projected'!I32</f>
        <v>0</v>
      </c>
      <c r="C32" s="2">
        <f>'Annual Cash Flow - Projected'!J32</f>
        <v>0</v>
      </c>
      <c r="D32" s="2">
        <f>'Annual Cash Flow - Projected'!K32</f>
        <v>0</v>
      </c>
      <c r="E32" s="28">
        <f t="shared" si="0"/>
        <v>0</v>
      </c>
      <c r="F32" s="3"/>
      <c r="G32" s="45">
        <f>'Annual Cash Flow - Actual'!I32</f>
        <v>0</v>
      </c>
      <c r="H32" s="2">
        <f>'Annual Cash Flow - Actual'!J32</f>
        <v>0</v>
      </c>
      <c r="I32" s="2">
        <f>'Annual Cash Flow - Actual'!K32</f>
        <v>0</v>
      </c>
      <c r="J32" s="13">
        <f t="shared" si="1"/>
        <v>0</v>
      </c>
      <c r="K32" s="19" t="e">
        <f t="shared" si="4"/>
        <v>#DIV/0!</v>
      </c>
      <c r="L32" s="57">
        <f t="shared" si="3"/>
        <v>0</v>
      </c>
    </row>
    <row r="33" spans="1:12" ht="13.5" outlineLevel="1">
      <c r="A33" s="75" t="str">
        <f>'Annual Cash Flow - Projected'!A33</f>
        <v>     Fees &amp; Licenses</v>
      </c>
      <c r="B33" s="2">
        <f>'Annual Cash Flow - Projected'!I33</f>
        <v>0</v>
      </c>
      <c r="C33" s="2">
        <f>'Annual Cash Flow - Projected'!J33</f>
        <v>0</v>
      </c>
      <c r="D33" s="2">
        <f>'Annual Cash Flow - Projected'!K33</f>
        <v>0</v>
      </c>
      <c r="E33" s="28">
        <f t="shared" si="0"/>
        <v>0</v>
      </c>
      <c r="F33" s="3"/>
      <c r="G33" s="45">
        <f>'Annual Cash Flow - Actual'!I33</f>
        <v>0</v>
      </c>
      <c r="H33" s="2">
        <f>'Annual Cash Flow - Actual'!J33</f>
        <v>0</v>
      </c>
      <c r="I33" s="2">
        <f>'Annual Cash Flow - Actual'!K33</f>
        <v>0</v>
      </c>
      <c r="J33" s="13">
        <f t="shared" si="1"/>
        <v>0</v>
      </c>
      <c r="K33" s="19" t="e">
        <f t="shared" si="4"/>
        <v>#DIV/0!</v>
      </c>
      <c r="L33" s="57">
        <f t="shared" si="3"/>
        <v>0</v>
      </c>
    </row>
    <row r="34" spans="1:12" ht="13.5" outlineLevel="1">
      <c r="A34" s="75" t="str">
        <f>'Annual Cash Flow - Projected'!A34</f>
        <v>     Taxes - Income</v>
      </c>
      <c r="B34" s="2">
        <f>'Annual Cash Flow - Projected'!I34</f>
        <v>0</v>
      </c>
      <c r="C34" s="2">
        <f>'Annual Cash Flow - Projected'!J34</f>
        <v>0</v>
      </c>
      <c r="D34" s="2">
        <f>'Annual Cash Flow - Projected'!K34</f>
        <v>0</v>
      </c>
      <c r="E34" s="28">
        <f t="shared" si="0"/>
        <v>0</v>
      </c>
      <c r="F34" s="3"/>
      <c r="G34" s="45">
        <f>'Annual Cash Flow - Actual'!I34</f>
        <v>0</v>
      </c>
      <c r="H34" s="2">
        <f>'Annual Cash Flow - Actual'!J34</f>
        <v>0</v>
      </c>
      <c r="I34" s="2">
        <f>'Annual Cash Flow - Actual'!K34</f>
        <v>0</v>
      </c>
      <c r="J34" s="13">
        <f t="shared" si="1"/>
        <v>0</v>
      </c>
      <c r="K34" s="19" t="e">
        <f t="shared" si="4"/>
        <v>#DIV/0!</v>
      </c>
      <c r="L34" s="57">
        <f t="shared" si="3"/>
        <v>0</v>
      </c>
    </row>
    <row r="35" spans="1:12" ht="13.5" outlineLevel="1">
      <c r="A35" s="75" t="str">
        <f>'Annual Cash Flow - Projected'!A35</f>
        <v>     Materials / Supplies / Inventory</v>
      </c>
      <c r="B35" s="2">
        <f>'Annual Cash Flow - Projected'!I35</f>
        <v>0</v>
      </c>
      <c r="C35" s="2">
        <f>'Annual Cash Flow - Projected'!J35</f>
        <v>0</v>
      </c>
      <c r="D35" s="2">
        <f>'Annual Cash Flow - Projected'!K35</f>
        <v>0</v>
      </c>
      <c r="E35" s="28">
        <f t="shared" si="0"/>
        <v>0</v>
      </c>
      <c r="F35" s="3"/>
      <c r="G35" s="45">
        <f>'Annual Cash Flow - Actual'!I35</f>
        <v>0</v>
      </c>
      <c r="H35" s="2">
        <f>'Annual Cash Flow - Actual'!J35</f>
        <v>0</v>
      </c>
      <c r="I35" s="2">
        <f>'Annual Cash Flow - Actual'!K35</f>
        <v>0</v>
      </c>
      <c r="J35" s="13">
        <f t="shared" si="1"/>
        <v>0</v>
      </c>
      <c r="K35" s="19" t="e">
        <f t="shared" si="4"/>
        <v>#DIV/0!</v>
      </c>
      <c r="L35" s="57">
        <f t="shared" si="3"/>
        <v>0</v>
      </c>
    </row>
    <row r="36" spans="1:12" ht="13.5" outlineLevel="1">
      <c r="A36" s="75" t="str">
        <f>'Annual Cash Flow - Projected'!A36</f>
        <v>     Professional Devel. &amp; Mtgs.</v>
      </c>
      <c r="B36" s="2">
        <f>'Annual Cash Flow - Projected'!I36</f>
        <v>0</v>
      </c>
      <c r="C36" s="2">
        <f>'Annual Cash Flow - Projected'!J36</f>
        <v>0</v>
      </c>
      <c r="D36" s="2">
        <f>'Annual Cash Flow - Projected'!K36</f>
        <v>0</v>
      </c>
      <c r="E36" s="28">
        <f t="shared" si="0"/>
        <v>0</v>
      </c>
      <c r="F36" s="3"/>
      <c r="G36" s="45">
        <f>'Annual Cash Flow - Actual'!I36</f>
        <v>0</v>
      </c>
      <c r="H36" s="2">
        <f>'Annual Cash Flow - Actual'!J36</f>
        <v>0</v>
      </c>
      <c r="I36" s="2">
        <f>'Annual Cash Flow - Actual'!K36</f>
        <v>0</v>
      </c>
      <c r="J36" s="13">
        <f t="shared" si="1"/>
        <v>0</v>
      </c>
      <c r="K36" s="19" t="e">
        <f t="shared" si="4"/>
        <v>#DIV/0!</v>
      </c>
      <c r="L36" s="57">
        <f t="shared" si="3"/>
        <v>0</v>
      </c>
    </row>
    <row r="37" spans="1:12" ht="13.5" outlineLevel="1">
      <c r="A37" s="75" t="str">
        <f>'Annual Cash Flow - Projected'!A37</f>
        <v>     Miscellaneous</v>
      </c>
      <c r="B37" s="2">
        <f>'Annual Cash Flow - Projected'!I37</f>
        <v>0</v>
      </c>
      <c r="C37" s="2">
        <f>'Annual Cash Flow - Projected'!J37</f>
        <v>0</v>
      </c>
      <c r="D37" s="2">
        <f>'Annual Cash Flow - Projected'!K37</f>
        <v>0</v>
      </c>
      <c r="E37" s="28">
        <f t="shared" si="0"/>
        <v>0</v>
      </c>
      <c r="G37" s="45">
        <f>'Annual Cash Flow - Actual'!I37</f>
        <v>0</v>
      </c>
      <c r="H37" s="2">
        <f>'Annual Cash Flow - Actual'!J37</f>
        <v>0</v>
      </c>
      <c r="I37" s="2">
        <f>'Annual Cash Flow - Actual'!K37</f>
        <v>0</v>
      </c>
      <c r="J37" s="13">
        <f t="shared" si="1"/>
        <v>0</v>
      </c>
      <c r="K37" s="22" t="e">
        <f t="shared" si="4"/>
        <v>#DIV/0!</v>
      </c>
      <c r="L37" s="55">
        <f t="shared" si="3"/>
        <v>0</v>
      </c>
    </row>
    <row r="38" spans="1:12" ht="15">
      <c r="A38" s="86" t="str">
        <f>'Annual Cash Flow - Projected'!A38</f>
        <v>     Subtotal Fixed Costs</v>
      </c>
      <c r="B38" s="14">
        <f>'Annual Cash Flow - Projected'!I38</f>
        <v>0</v>
      </c>
      <c r="C38" s="14">
        <f>'Annual Cash Flow - Projected'!J38</f>
        <v>0</v>
      </c>
      <c r="D38" s="14">
        <f>'Annual Cash Flow - Projected'!K38</f>
        <v>0</v>
      </c>
      <c r="E38" s="33">
        <f>SUM(E15:E37)</f>
        <v>0</v>
      </c>
      <c r="G38" s="49">
        <f>'Annual Cash Flow - Actual'!I38</f>
        <v>0</v>
      </c>
      <c r="H38" s="14">
        <f>'Annual Cash Flow - Actual'!J38</f>
        <v>0</v>
      </c>
      <c r="I38" s="14">
        <f>'Annual Cash Flow - Actual'!K38</f>
        <v>0</v>
      </c>
      <c r="J38" s="14">
        <f>SUM(J15:J37)</f>
        <v>0</v>
      </c>
      <c r="K38" s="139" t="e">
        <f t="shared" si="4"/>
        <v>#DIV/0!</v>
      </c>
      <c r="L38" s="90">
        <f t="shared" si="3"/>
        <v>0</v>
      </c>
    </row>
    <row r="39" spans="1:12" ht="13.5">
      <c r="A39" s="75" t="str">
        <f>'Annual Cash Flow - Projected'!A39</f>
        <v>     Loan Repayment</v>
      </c>
      <c r="B39" s="2">
        <f>'Annual Cash Flow - Projected'!I39</f>
        <v>0</v>
      </c>
      <c r="C39" s="2">
        <f>'Annual Cash Flow - Projected'!J39</f>
        <v>0</v>
      </c>
      <c r="D39" s="2">
        <f>'Annual Cash Flow - Projected'!K39</f>
        <v>0</v>
      </c>
      <c r="E39" s="28">
        <f>SUM(B39:D39)</f>
        <v>0</v>
      </c>
      <c r="G39" s="45">
        <f>'Annual Cash Flow - Actual'!I39</f>
        <v>0</v>
      </c>
      <c r="H39" s="2">
        <f>'Annual Cash Flow - Actual'!J39</f>
        <v>0</v>
      </c>
      <c r="I39" s="2">
        <f>'Annual Cash Flow - Actual'!K39</f>
        <v>0</v>
      </c>
      <c r="J39" s="13">
        <f>SUM(G39:I39)</f>
        <v>0</v>
      </c>
      <c r="K39" s="19" t="e">
        <f t="shared" si="4"/>
        <v>#DIV/0!</v>
      </c>
      <c r="L39" s="57">
        <f t="shared" si="3"/>
        <v>0</v>
      </c>
    </row>
    <row r="40" spans="1:12" ht="13.5">
      <c r="A40" s="75" t="str">
        <f>'Annual Cash Flow - Projected'!A40</f>
        <v>     Capital Purchases / Equipment</v>
      </c>
      <c r="B40" s="2">
        <f>'Annual Cash Flow - Projected'!I40</f>
        <v>0</v>
      </c>
      <c r="C40" s="2">
        <f>'Annual Cash Flow - Projected'!J40</f>
        <v>0</v>
      </c>
      <c r="D40" s="2">
        <f>'Annual Cash Flow - Projected'!K40</f>
        <v>0</v>
      </c>
      <c r="E40" s="28">
        <f>SUM(B40:D40)</f>
        <v>0</v>
      </c>
      <c r="G40" s="45">
        <f>'Annual Cash Flow - Actual'!I40</f>
        <v>0</v>
      </c>
      <c r="H40" s="2">
        <f>'Annual Cash Flow - Actual'!J40</f>
        <v>0</v>
      </c>
      <c r="I40" s="2">
        <f>'Annual Cash Flow - Actual'!K40</f>
        <v>0</v>
      </c>
      <c r="J40" s="13">
        <f>SUM(G40:I40)</f>
        <v>0</v>
      </c>
      <c r="K40" s="19" t="e">
        <f t="shared" si="4"/>
        <v>#DIV/0!</v>
      </c>
      <c r="L40" s="57">
        <f t="shared" si="3"/>
        <v>0</v>
      </c>
    </row>
    <row r="41" spans="1:12" ht="13.5">
      <c r="A41" s="83" t="str">
        <f>'Annual Cash Flow - Projected'!A41</f>
        <v>     Owner's Withdrawal</v>
      </c>
      <c r="B41" s="5">
        <f>'Annual Cash Flow - Projected'!I41</f>
        <v>0</v>
      </c>
      <c r="C41" s="5">
        <f>'Annual Cash Flow - Projected'!J41</f>
        <v>0</v>
      </c>
      <c r="D41" s="5">
        <f>'Annual Cash Flow - Projected'!K41</f>
        <v>0</v>
      </c>
      <c r="E41" s="30">
        <f>SUM(B41:D41)</f>
        <v>0</v>
      </c>
      <c r="G41" s="46">
        <f>'Annual Cash Flow - Actual'!I41</f>
        <v>0</v>
      </c>
      <c r="H41" s="5">
        <f>'Annual Cash Flow - Actual'!J41</f>
        <v>0</v>
      </c>
      <c r="I41" s="5">
        <f>'Annual Cash Flow - Actual'!K41</f>
        <v>0</v>
      </c>
      <c r="J41" s="5">
        <f>SUM(G41:I41)</f>
        <v>0</v>
      </c>
      <c r="K41" s="22" t="e">
        <f>J41/$J$42</f>
        <v>#DIV/0!</v>
      </c>
      <c r="L41" s="55">
        <f t="shared" si="3"/>
        <v>0</v>
      </c>
    </row>
    <row r="42" spans="1:12" ht="15.75" thickBot="1">
      <c r="A42" s="87" t="str">
        <f>'Annual Cash Flow - Projected'!A42</f>
        <v>6.  TOTAL CASH PAID OUT</v>
      </c>
      <c r="B42" s="15">
        <f>'Annual Cash Flow - Projected'!I42</f>
        <v>0</v>
      </c>
      <c r="C42" s="15">
        <f>'Annual Cash Flow - Projected'!J42</f>
        <v>0</v>
      </c>
      <c r="D42" s="15">
        <f>'Annual Cash Flow - Projected'!K42</f>
        <v>0</v>
      </c>
      <c r="E42" s="32">
        <f>SUM(E38:E41)</f>
        <v>0</v>
      </c>
      <c r="G42" s="50">
        <f>'Annual Cash Flow - Actual'!I42</f>
        <v>0</v>
      </c>
      <c r="H42" s="15">
        <f>'Annual Cash Flow - Actual'!J42</f>
        <v>0</v>
      </c>
      <c r="I42" s="15">
        <f>'Annual Cash Flow - Actual'!K42</f>
        <v>0</v>
      </c>
      <c r="J42" s="10">
        <f>SUM(J38:J41)</f>
        <v>0</v>
      </c>
      <c r="K42" s="135"/>
      <c r="L42" s="67">
        <f t="shared" si="3"/>
        <v>0</v>
      </c>
    </row>
    <row r="43" spans="1:12" ht="16.5" thickBot="1" thickTop="1">
      <c r="A43" s="88" t="str">
        <f>'Annual Cash Flow - Projected'!A43</f>
        <v>7.  CASH BALANCE</v>
      </c>
      <c r="B43" s="16">
        <f>'Annual Cash Flow - Projected'!I43</f>
        <v>0</v>
      </c>
      <c r="C43" s="16">
        <f>'Annual Cash Flow - Projected'!J43</f>
        <v>0</v>
      </c>
      <c r="D43" s="16">
        <f>'Annual Cash Flow - Projected'!K43</f>
        <v>0</v>
      </c>
      <c r="E43" s="35">
        <f>+E13-E42</f>
        <v>0</v>
      </c>
      <c r="G43" s="51">
        <f>'Annual Cash Flow - Actual'!I43</f>
        <v>0</v>
      </c>
      <c r="H43" s="16">
        <f>'Annual Cash Flow - Actual'!J43</f>
        <v>0</v>
      </c>
      <c r="I43" s="16">
        <f>'Annual Cash Flow - Actual'!K43</f>
        <v>0</v>
      </c>
      <c r="J43" s="16">
        <f>+J13-J42</f>
        <v>0</v>
      </c>
      <c r="K43" s="136"/>
      <c r="L43" s="78">
        <f>J43-E43</f>
        <v>0</v>
      </c>
    </row>
    <row r="44" spans="5:7" ht="12.75">
      <c r="E44" s="9"/>
      <c r="F44" s="9"/>
      <c r="G44" s="9"/>
    </row>
    <row r="45" spans="5:7" ht="12.75">
      <c r="E45" s="9"/>
      <c r="F45" s="9"/>
      <c r="G45" s="9"/>
    </row>
    <row r="46" spans="5:7" ht="12.75">
      <c r="E46" s="9"/>
      <c r="F46" s="9"/>
      <c r="G46" s="9"/>
    </row>
    <row r="47" spans="5:7" ht="12.75">
      <c r="E47" s="9"/>
      <c r="F47" s="9"/>
      <c r="G47" s="9"/>
    </row>
    <row r="48" spans="5:7" ht="12.75">
      <c r="E48" s="9"/>
      <c r="F48" s="9"/>
      <c r="G48" s="9"/>
    </row>
    <row r="49" spans="5:7" ht="12.75">
      <c r="E49" s="9"/>
      <c r="F49" s="9"/>
      <c r="G49" s="9"/>
    </row>
    <row r="50" spans="5:7" ht="12.75">
      <c r="E50" s="9"/>
      <c r="F50" s="9"/>
      <c r="G50" s="9"/>
    </row>
    <row r="51" spans="5:7" ht="12.75">
      <c r="E51" s="9"/>
      <c r="F51" s="9"/>
      <c r="G51" s="9"/>
    </row>
    <row r="52" spans="5:7" ht="12.75">
      <c r="E52" s="9"/>
      <c r="F52" s="9"/>
      <c r="G52" s="9"/>
    </row>
  </sheetData>
  <printOptions gridLines="1"/>
  <pageMargins left="0.75" right="0.75" top="0.68" bottom="0.65" header="0.5" footer="0.5"/>
  <pageSetup fitToHeight="1" fitToWidth="1" horizontalDpi="300" verticalDpi="300" orientation="landscape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3" sqref="A3"/>
    </sheetView>
  </sheetViews>
  <sheetFormatPr defaultColWidth="9.140625" defaultRowHeight="12.75" outlineLevelRow="1" outlineLevelCol="1"/>
  <cols>
    <col min="1" max="1" width="28.00390625" style="36" customWidth="1"/>
    <col min="2" max="4" width="10.140625" style="8" customWidth="1" outlineLevel="1"/>
    <col min="5" max="5" width="10.140625" style="9" customWidth="1"/>
    <col min="6" max="6" width="1.8515625" style="9" customWidth="1"/>
    <col min="7" max="7" width="10.140625" style="9" customWidth="1"/>
    <col min="8" max="10" width="10.140625" style="0" customWidth="1"/>
    <col min="11" max="11" width="8.421875" style="0" customWidth="1"/>
    <col min="12" max="12" width="10.140625" style="17" customWidth="1"/>
  </cols>
  <sheetData>
    <row r="1" spans="1:11" ht="15">
      <c r="A1" s="80" t="s">
        <v>38</v>
      </c>
      <c r="B1" s="1"/>
      <c r="C1" s="1"/>
      <c r="D1" s="1"/>
      <c r="F1" s="109"/>
      <c r="G1" s="12"/>
      <c r="H1" s="3"/>
      <c r="I1" s="3"/>
      <c r="J1" s="3"/>
      <c r="K1" s="3"/>
    </row>
    <row r="2" spans="1:11" ht="15">
      <c r="A2" s="81" t="s">
        <v>45</v>
      </c>
      <c r="B2" s="1"/>
      <c r="C2" s="1"/>
      <c r="D2" s="1"/>
      <c r="F2" s="109"/>
      <c r="G2" s="12"/>
      <c r="H2" s="7" t="s">
        <v>47</v>
      </c>
      <c r="I2" s="3"/>
      <c r="J2" s="3"/>
      <c r="K2" s="3"/>
    </row>
    <row r="3" spans="1:11" ht="15">
      <c r="A3" s="80"/>
      <c r="B3" s="1"/>
      <c r="C3" s="1"/>
      <c r="D3" s="1"/>
      <c r="F3" s="109"/>
      <c r="G3" s="12"/>
      <c r="H3" s="7"/>
      <c r="I3" s="3"/>
      <c r="J3" s="3"/>
      <c r="K3" s="3"/>
    </row>
    <row r="4" spans="1:12" ht="13.5">
      <c r="A4" s="18"/>
      <c r="B4" s="4" t="s">
        <v>1</v>
      </c>
      <c r="C4" s="4" t="s">
        <v>1</v>
      </c>
      <c r="D4" s="4" t="s">
        <v>1</v>
      </c>
      <c r="E4" s="40" t="s">
        <v>46</v>
      </c>
      <c r="F4" s="109"/>
      <c r="G4" s="40" t="s">
        <v>1</v>
      </c>
      <c r="H4" s="21" t="s">
        <v>1</v>
      </c>
      <c r="I4" s="21" t="s">
        <v>1</v>
      </c>
      <c r="J4" s="40" t="s">
        <v>46</v>
      </c>
      <c r="K4" s="21" t="s">
        <v>27</v>
      </c>
      <c r="L4" s="54" t="s">
        <v>35</v>
      </c>
    </row>
    <row r="5" spans="1:12" ht="13.5">
      <c r="A5" s="31"/>
      <c r="B5" s="6">
        <v>10</v>
      </c>
      <c r="C5" s="6">
        <v>11</v>
      </c>
      <c r="D5" s="6">
        <v>12</v>
      </c>
      <c r="E5" s="6" t="s">
        <v>26</v>
      </c>
      <c r="F5" s="109"/>
      <c r="G5" s="72">
        <v>10</v>
      </c>
      <c r="H5" s="72">
        <v>11</v>
      </c>
      <c r="I5" s="72">
        <v>12</v>
      </c>
      <c r="J5" s="23" t="s">
        <v>26</v>
      </c>
      <c r="K5" s="23" t="s">
        <v>28</v>
      </c>
      <c r="L5" s="55" t="s">
        <v>36</v>
      </c>
    </row>
    <row r="6" spans="1:12" ht="15">
      <c r="A6" s="82" t="str">
        <f>'Annual Cash Flow - Projected'!A6</f>
        <v>1.  CASH ON HAND (Beg. Of Month)</v>
      </c>
      <c r="B6" s="13">
        <f>'Annual Cash Flow - Projected'!$K$43</f>
        <v>0</v>
      </c>
      <c r="C6" s="2">
        <f>B43</f>
        <v>0</v>
      </c>
      <c r="D6" s="2">
        <f>C43</f>
        <v>0</v>
      </c>
      <c r="E6" s="64"/>
      <c r="F6" s="109"/>
      <c r="G6" s="13">
        <f>'Annual Cash Flow - Actual'!$K$43</f>
        <v>0</v>
      </c>
      <c r="H6" s="2">
        <f>G43</f>
        <v>0</v>
      </c>
      <c r="I6" s="2">
        <f>H43</f>
        <v>0</v>
      </c>
      <c r="J6" s="64"/>
      <c r="K6" s="64"/>
      <c r="L6" s="65"/>
    </row>
    <row r="7" spans="1:12" ht="15">
      <c r="A7" s="82" t="str">
        <f>'Annual Cash Flow - Projected'!A7</f>
        <v>2.  CASH RECEIPTS</v>
      </c>
      <c r="B7" s="24"/>
      <c r="C7" s="24"/>
      <c r="D7" s="24"/>
      <c r="E7" s="64"/>
      <c r="F7" s="110"/>
      <c r="G7" s="64"/>
      <c r="H7" s="24"/>
      <c r="I7" s="24"/>
      <c r="J7" s="64"/>
      <c r="K7" s="24"/>
      <c r="L7" s="56"/>
    </row>
    <row r="8" spans="1:12" ht="13.5">
      <c r="A8" s="75" t="str">
        <f>'Annual Cash Flow - Projected'!A8</f>
        <v>      Cash Sales - </v>
      </c>
      <c r="B8" s="2">
        <f>'Annual Cash Flow - Projected'!L8</f>
        <v>0</v>
      </c>
      <c r="C8" s="2">
        <f>'Annual Cash Flow - Projected'!M8</f>
        <v>0</v>
      </c>
      <c r="D8" s="2">
        <f>'Annual Cash Flow - Projected'!N8</f>
        <v>0</v>
      </c>
      <c r="E8" s="13">
        <f>SUM(B8:D8)</f>
        <v>0</v>
      </c>
      <c r="F8" s="111"/>
      <c r="G8" s="13">
        <f>'Annual Cash Flow - Actual'!L8</f>
        <v>0</v>
      </c>
      <c r="H8" s="2">
        <f>'Annual Cash Flow - Actual'!M8</f>
        <v>0</v>
      </c>
      <c r="I8" s="2">
        <f>'Annual Cash Flow - Actual'!N8</f>
        <v>0</v>
      </c>
      <c r="J8" s="13">
        <f>SUM(G8:I8)</f>
        <v>0</v>
      </c>
      <c r="K8" s="133" t="e">
        <f>J8/$J$12</f>
        <v>#DIV/0!</v>
      </c>
      <c r="L8" s="57">
        <f>J8-E8</f>
        <v>0</v>
      </c>
    </row>
    <row r="9" spans="1:12" ht="13.5">
      <c r="A9" s="75" t="str">
        <f>'Annual Cash Flow - Projected'!A9</f>
        <v>      Cash Sales - </v>
      </c>
      <c r="B9" s="2">
        <f>'Annual Cash Flow - Projected'!L9</f>
        <v>0</v>
      </c>
      <c r="C9" s="2">
        <f>'Annual Cash Flow - Projected'!M9</f>
        <v>0</v>
      </c>
      <c r="D9" s="2">
        <f>'Annual Cash Flow - Projected'!N9</f>
        <v>0</v>
      </c>
      <c r="E9" s="13">
        <f>SUM(B9:D9)</f>
        <v>0</v>
      </c>
      <c r="F9" s="109"/>
      <c r="G9" s="13">
        <f>'Annual Cash Flow - Actual'!L9</f>
        <v>0</v>
      </c>
      <c r="H9" s="2">
        <f>'Annual Cash Flow - Actual'!M9</f>
        <v>0</v>
      </c>
      <c r="I9" s="2">
        <f>'Annual Cash Flow - Actual'!N9</f>
        <v>0</v>
      </c>
      <c r="J9" s="13">
        <f>SUM(G9:I9)</f>
        <v>0</v>
      </c>
      <c r="K9" s="133" t="e">
        <f>J9/$J$12</f>
        <v>#DIV/0!</v>
      </c>
      <c r="L9" s="57">
        <f>J9-E9</f>
        <v>0</v>
      </c>
    </row>
    <row r="10" spans="1:12" ht="13.5">
      <c r="A10" s="75" t="str">
        <f>'Annual Cash Flow - Projected'!A10</f>
        <v>      Cost of Goods Sold</v>
      </c>
      <c r="B10" s="2">
        <f>'Annual Cash Flow - Projected'!L10</f>
        <v>0</v>
      </c>
      <c r="C10" s="2">
        <f>'Annual Cash Flow - Projected'!M10</f>
        <v>0</v>
      </c>
      <c r="D10" s="2">
        <f>'Annual Cash Flow - Projected'!N10</f>
        <v>0</v>
      </c>
      <c r="E10" s="13">
        <f>SUM(B10:D10)</f>
        <v>0</v>
      </c>
      <c r="F10" s="109"/>
      <c r="G10" s="13">
        <f>'Annual Cash Flow - Actual'!L10</f>
        <v>0</v>
      </c>
      <c r="H10" s="2">
        <f>'Annual Cash Flow - Actual'!M10</f>
        <v>0</v>
      </c>
      <c r="I10" s="2">
        <f>'Annual Cash Flow - Actual'!N10</f>
        <v>0</v>
      </c>
      <c r="J10" s="13">
        <f>SUM(G10:I10)</f>
        <v>0</v>
      </c>
      <c r="K10" s="133" t="e">
        <f>J10/$J$12</f>
        <v>#DIV/0!</v>
      </c>
      <c r="L10" s="57">
        <f>E10-J10</f>
        <v>0</v>
      </c>
    </row>
    <row r="11" spans="1:12" ht="13.5">
      <c r="A11" s="83" t="str">
        <f>'Annual Cash Flow - Projected'!A11</f>
        <v>      Loan or Other Cash Injection</v>
      </c>
      <c r="B11" s="5">
        <f>'Annual Cash Flow - Projected'!L11</f>
        <v>0</v>
      </c>
      <c r="C11" s="5">
        <f>'Annual Cash Flow - Projected'!M11</f>
        <v>0</v>
      </c>
      <c r="D11" s="5">
        <f>'Annual Cash Flow - Projected'!N11</f>
        <v>0</v>
      </c>
      <c r="E11" s="5">
        <f>SUM(B11:D11)</f>
        <v>0</v>
      </c>
      <c r="F11" s="111"/>
      <c r="G11" s="5">
        <f>'Annual Cash Flow - Actual'!L11</f>
        <v>0</v>
      </c>
      <c r="H11" s="5">
        <f>'Annual Cash Flow - Actual'!M11</f>
        <v>0</v>
      </c>
      <c r="I11" s="5">
        <f>'Annual Cash Flow - Actual'!N11</f>
        <v>0</v>
      </c>
      <c r="J11" s="13">
        <f>SUM(G11:I11)</f>
        <v>0</v>
      </c>
      <c r="K11" s="134" t="e">
        <f>J11/$J$12</f>
        <v>#DIV/0!</v>
      </c>
      <c r="L11" s="55">
        <f>J11-E11</f>
        <v>0</v>
      </c>
    </row>
    <row r="12" spans="1:12" ht="15.75" thickBot="1">
      <c r="A12" s="84" t="str">
        <f>'Annual Cash Flow - Projected'!A12</f>
        <v>3.  TOTAL CASH RECEIPTS</v>
      </c>
      <c r="B12" s="10">
        <f>'Annual Cash Flow - Projected'!L12</f>
        <v>0</v>
      </c>
      <c r="C12" s="10">
        <f>'Annual Cash Flow - Projected'!M12</f>
        <v>0</v>
      </c>
      <c r="D12" s="10">
        <f>'Annual Cash Flow - Projected'!N12</f>
        <v>0</v>
      </c>
      <c r="E12" s="10">
        <f>SUM(E8+E9-E10+E11)</f>
        <v>0</v>
      </c>
      <c r="F12" s="111"/>
      <c r="G12" s="10">
        <f>'Annual Cash Flow - Actual'!L12</f>
        <v>0</v>
      </c>
      <c r="H12" s="10">
        <f>'Annual Cash Flow - Actual'!M12</f>
        <v>0</v>
      </c>
      <c r="I12" s="10">
        <f>'Annual Cash Flow - Actual'!N12</f>
        <v>0</v>
      </c>
      <c r="J12" s="15">
        <f>SUM(J8+J9-J10+J11)</f>
        <v>0</v>
      </c>
      <c r="K12" s="60"/>
      <c r="L12" s="67">
        <f>J12-E12</f>
        <v>0</v>
      </c>
    </row>
    <row r="13" spans="1:12" ht="16.5" thickBot="1" thickTop="1">
      <c r="A13" s="85" t="str">
        <f>'Annual Cash Flow - Projected'!A13</f>
        <v>4.  TOTAL CASH AVAILABLE</v>
      </c>
      <c r="B13" s="11">
        <f>'Annual Cash Flow - Projected'!L13</f>
        <v>0</v>
      </c>
      <c r="C13" s="11">
        <f>'Annual Cash Flow - Projected'!M13</f>
        <v>0</v>
      </c>
      <c r="D13" s="11">
        <f>'Annual Cash Flow - Projected'!N13</f>
        <v>0</v>
      </c>
      <c r="E13" s="10">
        <f>E12</f>
        <v>0</v>
      </c>
      <c r="F13" s="110"/>
      <c r="G13" s="11">
        <f>'Annual Cash Flow - Actual'!L13</f>
        <v>0</v>
      </c>
      <c r="H13" s="11">
        <f>'Annual Cash Flow - Actual'!M13</f>
        <v>0</v>
      </c>
      <c r="I13" s="11">
        <f>'Annual Cash Flow - Actual'!N13</f>
        <v>0</v>
      </c>
      <c r="J13" s="11">
        <f>J12</f>
        <v>0</v>
      </c>
      <c r="K13" s="61"/>
      <c r="L13" s="59">
        <f>J13-E13</f>
        <v>0</v>
      </c>
    </row>
    <row r="14" spans="1:12" ht="15.75" thickTop="1">
      <c r="A14" s="82" t="str">
        <f>'Annual Cash Flow - Projected'!A14</f>
        <v>5.  CASH PAID OUT</v>
      </c>
      <c r="B14" s="24"/>
      <c r="C14" s="24"/>
      <c r="D14" s="24"/>
      <c r="E14" s="64"/>
      <c r="F14" s="109"/>
      <c r="G14" s="64"/>
      <c r="H14" s="24"/>
      <c r="I14" s="24"/>
      <c r="J14" s="64"/>
      <c r="K14" s="24"/>
      <c r="L14" s="56"/>
    </row>
    <row r="15" spans="1:12" ht="13.5" outlineLevel="1">
      <c r="A15" s="75" t="str">
        <f>'Annual Cash Flow - Projected'!A15</f>
        <v>     Wages / Payroll Exp</v>
      </c>
      <c r="B15" s="2">
        <f>'Annual Cash Flow - Projected'!L15</f>
        <v>0</v>
      </c>
      <c r="C15" s="2">
        <f>'Annual Cash Flow - Projected'!M15</f>
        <v>0</v>
      </c>
      <c r="D15" s="2">
        <f>'Annual Cash Flow - Projected'!N15</f>
        <v>0</v>
      </c>
      <c r="E15" s="13">
        <f>SUM(B15:D15)</f>
        <v>0</v>
      </c>
      <c r="F15" s="111"/>
      <c r="G15" s="13">
        <f>'Annual Cash Flow - Actual'!L15</f>
        <v>0</v>
      </c>
      <c r="H15" s="2">
        <f>'Annual Cash Flow - Actual'!M15</f>
        <v>0</v>
      </c>
      <c r="I15" s="2">
        <f>'Annual Cash Flow - Actual'!N15</f>
        <v>0</v>
      </c>
      <c r="J15" s="13">
        <f>SUM(G15:I15)</f>
        <v>0</v>
      </c>
      <c r="K15" s="19" t="e">
        <f>J15/$J$42</f>
        <v>#DIV/0!</v>
      </c>
      <c r="L15" s="57">
        <f>E15-J15</f>
        <v>0</v>
      </c>
    </row>
    <row r="16" spans="1:12" ht="13.5" outlineLevel="1">
      <c r="A16" s="75" t="str">
        <f>'Annual Cash Flow - Projected'!A16</f>
        <v>     Independent Contractors Exp</v>
      </c>
      <c r="B16" s="2">
        <f>'Annual Cash Flow - Projected'!L16</f>
        <v>0</v>
      </c>
      <c r="C16" s="2">
        <f>'Annual Cash Flow - Projected'!M16</f>
        <v>0</v>
      </c>
      <c r="D16" s="2">
        <f>'Annual Cash Flow - Projected'!N16</f>
        <v>0</v>
      </c>
      <c r="E16" s="13">
        <f aca="true" t="shared" si="0" ref="E16:E37">SUM(B16:D16)</f>
        <v>0</v>
      </c>
      <c r="F16" s="109"/>
      <c r="G16" s="13">
        <f>'Annual Cash Flow - Actual'!L16</f>
        <v>0</v>
      </c>
      <c r="H16" s="2">
        <f>'Annual Cash Flow - Actual'!M16</f>
        <v>0</v>
      </c>
      <c r="I16" s="2">
        <f>'Annual Cash Flow - Actual'!N16</f>
        <v>0</v>
      </c>
      <c r="J16" s="13">
        <f aca="true" t="shared" si="1" ref="J16:J37">SUM(G16:I16)</f>
        <v>0</v>
      </c>
      <c r="K16" s="19" t="e">
        <f aca="true" t="shared" si="2" ref="K16:K24">J16/$J$42</f>
        <v>#DIV/0!</v>
      </c>
      <c r="L16" s="57">
        <f aca="true" t="shared" si="3" ref="L16:L42">E16-J16</f>
        <v>0</v>
      </c>
    </row>
    <row r="17" spans="1:12" ht="13.5" outlineLevel="1">
      <c r="A17" s="75" t="str">
        <f>'Annual Cash Flow - Projected'!A17</f>
        <v>     Office Supplies</v>
      </c>
      <c r="B17" s="2">
        <f>'Annual Cash Flow - Projected'!L17</f>
        <v>0</v>
      </c>
      <c r="C17" s="2">
        <f>'Annual Cash Flow - Projected'!M17</f>
        <v>0</v>
      </c>
      <c r="D17" s="2">
        <f>'Annual Cash Flow - Projected'!N17</f>
        <v>0</v>
      </c>
      <c r="E17" s="13">
        <f t="shared" si="0"/>
        <v>0</v>
      </c>
      <c r="F17" s="109"/>
      <c r="G17" s="13">
        <f>'Annual Cash Flow - Actual'!L17</f>
        <v>0</v>
      </c>
      <c r="H17" s="2">
        <f>'Annual Cash Flow - Actual'!M17</f>
        <v>0</v>
      </c>
      <c r="I17" s="2">
        <f>'Annual Cash Flow - Actual'!N17</f>
        <v>0</v>
      </c>
      <c r="J17" s="13">
        <f t="shared" si="1"/>
        <v>0</v>
      </c>
      <c r="K17" s="19" t="e">
        <f t="shared" si="2"/>
        <v>#DIV/0!</v>
      </c>
      <c r="L17" s="57">
        <f t="shared" si="3"/>
        <v>0</v>
      </c>
    </row>
    <row r="18" spans="1:12" ht="13.5" outlineLevel="1">
      <c r="A18" s="75" t="str">
        <f>'Annual Cash Flow - Projected'!A18</f>
        <v>     Accounting / Legal</v>
      </c>
      <c r="B18" s="2">
        <f>'Annual Cash Flow - Projected'!L18</f>
        <v>0</v>
      </c>
      <c r="C18" s="2">
        <f>'Annual Cash Flow - Projected'!M18</f>
        <v>0</v>
      </c>
      <c r="D18" s="2">
        <f>'Annual Cash Flow - Projected'!N18</f>
        <v>0</v>
      </c>
      <c r="E18" s="13">
        <f t="shared" si="0"/>
        <v>0</v>
      </c>
      <c r="F18" s="109"/>
      <c r="G18" s="13">
        <f>'Annual Cash Flow - Actual'!L18</f>
        <v>0</v>
      </c>
      <c r="H18" s="2">
        <f>'Annual Cash Flow - Actual'!M18</f>
        <v>0</v>
      </c>
      <c r="I18" s="2">
        <f>'Annual Cash Flow - Actual'!N18</f>
        <v>0</v>
      </c>
      <c r="J18" s="13">
        <f t="shared" si="1"/>
        <v>0</v>
      </c>
      <c r="K18" s="19" t="e">
        <f t="shared" si="2"/>
        <v>#DIV/0!</v>
      </c>
      <c r="L18" s="57">
        <f t="shared" si="3"/>
        <v>0</v>
      </c>
    </row>
    <row r="19" spans="1:12" ht="13.5" outlineLevel="1">
      <c r="A19" s="75" t="str">
        <f>'Annual Cash Flow - Projected'!A19</f>
        <v>     Advertising / Marketing</v>
      </c>
      <c r="B19" s="2">
        <f>'Annual Cash Flow - Projected'!L19</f>
        <v>0</v>
      </c>
      <c r="C19" s="2">
        <f>'Annual Cash Flow - Projected'!M19</f>
        <v>0</v>
      </c>
      <c r="D19" s="2">
        <f>'Annual Cash Flow - Projected'!N19</f>
        <v>0</v>
      </c>
      <c r="E19" s="13">
        <f t="shared" si="0"/>
        <v>0</v>
      </c>
      <c r="F19" s="109"/>
      <c r="G19" s="13">
        <f>'Annual Cash Flow - Actual'!L19</f>
        <v>0</v>
      </c>
      <c r="H19" s="2">
        <f>'Annual Cash Flow - Actual'!M19</f>
        <v>0</v>
      </c>
      <c r="I19" s="2">
        <f>'Annual Cash Flow - Actual'!N19</f>
        <v>0</v>
      </c>
      <c r="J19" s="13">
        <f t="shared" si="1"/>
        <v>0</v>
      </c>
      <c r="K19" s="19" t="e">
        <f t="shared" si="2"/>
        <v>#DIV/0!</v>
      </c>
      <c r="L19" s="57">
        <f t="shared" si="3"/>
        <v>0</v>
      </c>
    </row>
    <row r="20" spans="1:12" ht="13.5" outlineLevel="1">
      <c r="A20" s="75" t="str">
        <f>'Annual Cash Flow - Projected'!A20</f>
        <v>     Auto Expense &amp; Repair</v>
      </c>
      <c r="B20" s="2">
        <f>'Annual Cash Flow - Projected'!L20</f>
        <v>0</v>
      </c>
      <c r="C20" s="2">
        <f>'Annual Cash Flow - Projected'!M20</f>
        <v>0</v>
      </c>
      <c r="D20" s="2">
        <f>'Annual Cash Flow - Projected'!N20</f>
        <v>0</v>
      </c>
      <c r="E20" s="13">
        <f t="shared" si="0"/>
        <v>0</v>
      </c>
      <c r="F20" s="109"/>
      <c r="G20" s="13">
        <f>'Annual Cash Flow - Actual'!L20</f>
        <v>0</v>
      </c>
      <c r="H20" s="2">
        <f>'Annual Cash Flow - Actual'!M20</f>
        <v>0</v>
      </c>
      <c r="I20" s="2">
        <f>'Annual Cash Flow - Actual'!N20</f>
        <v>0</v>
      </c>
      <c r="J20" s="13">
        <f t="shared" si="1"/>
        <v>0</v>
      </c>
      <c r="K20" s="19" t="e">
        <f t="shared" si="2"/>
        <v>#DIV/0!</v>
      </c>
      <c r="L20" s="57">
        <f t="shared" si="3"/>
        <v>0</v>
      </c>
    </row>
    <row r="21" spans="1:12" ht="13.5" outlineLevel="1">
      <c r="A21" s="75" t="str">
        <f>'Annual Cash Flow - Projected'!A21</f>
        <v>     Travel / Fuel</v>
      </c>
      <c r="B21" s="2">
        <f>'Annual Cash Flow - Projected'!L21</f>
        <v>0</v>
      </c>
      <c r="C21" s="2">
        <f>'Annual Cash Flow - Projected'!M21</f>
        <v>0</v>
      </c>
      <c r="D21" s="2">
        <f>'Annual Cash Flow - Projected'!N21</f>
        <v>0</v>
      </c>
      <c r="E21" s="13">
        <f t="shared" si="0"/>
        <v>0</v>
      </c>
      <c r="F21" s="109"/>
      <c r="G21" s="13">
        <f>'Annual Cash Flow - Actual'!L21</f>
        <v>0</v>
      </c>
      <c r="H21" s="2">
        <f>'Annual Cash Flow - Actual'!M21</f>
        <v>0</v>
      </c>
      <c r="I21" s="2">
        <f>'Annual Cash Flow - Actual'!N21</f>
        <v>0</v>
      </c>
      <c r="J21" s="13">
        <f t="shared" si="1"/>
        <v>0</v>
      </c>
      <c r="K21" s="19" t="e">
        <f t="shared" si="2"/>
        <v>#DIV/0!</v>
      </c>
      <c r="L21" s="57">
        <f t="shared" si="3"/>
        <v>0</v>
      </c>
    </row>
    <row r="22" spans="1:12" ht="13.5" outlineLevel="1">
      <c r="A22" s="75" t="str">
        <f>'Annual Cash Flow - Projected'!A22</f>
        <v>     Rent</v>
      </c>
      <c r="B22" s="2">
        <f>'Annual Cash Flow - Projected'!L22</f>
        <v>0</v>
      </c>
      <c r="C22" s="2">
        <f>'Annual Cash Flow - Projected'!M22</f>
        <v>0</v>
      </c>
      <c r="D22" s="2">
        <f>'Annual Cash Flow - Projected'!N22</f>
        <v>0</v>
      </c>
      <c r="E22" s="13">
        <f t="shared" si="0"/>
        <v>0</v>
      </c>
      <c r="F22" s="109"/>
      <c r="G22" s="13">
        <f>'Annual Cash Flow - Actual'!L22</f>
        <v>0</v>
      </c>
      <c r="H22" s="2">
        <f>'Annual Cash Flow - Actual'!M22</f>
        <v>0</v>
      </c>
      <c r="I22" s="2">
        <f>'Annual Cash Flow - Actual'!N22</f>
        <v>0</v>
      </c>
      <c r="J22" s="13">
        <f t="shared" si="1"/>
        <v>0</v>
      </c>
      <c r="K22" s="19" t="e">
        <f t="shared" si="2"/>
        <v>#DIV/0!</v>
      </c>
      <c r="L22" s="57">
        <f t="shared" si="3"/>
        <v>0</v>
      </c>
    </row>
    <row r="23" spans="1:12" ht="13.5" outlineLevel="1">
      <c r="A23" s="75" t="str">
        <f>'Annual Cash Flow - Projected'!A23</f>
        <v>     Cellphone</v>
      </c>
      <c r="B23" s="2">
        <f>'Annual Cash Flow - Projected'!L23</f>
        <v>0</v>
      </c>
      <c r="C23" s="2">
        <f>'Annual Cash Flow - Projected'!M23</f>
        <v>0</v>
      </c>
      <c r="D23" s="2">
        <f>'Annual Cash Flow - Projected'!N23</f>
        <v>0</v>
      </c>
      <c r="E23" s="13">
        <f t="shared" si="0"/>
        <v>0</v>
      </c>
      <c r="F23" s="109"/>
      <c r="G23" s="13">
        <f>'Annual Cash Flow - Actual'!L23</f>
        <v>0</v>
      </c>
      <c r="H23" s="2">
        <f>'Annual Cash Flow - Actual'!M23</f>
        <v>0</v>
      </c>
      <c r="I23" s="2">
        <f>'Annual Cash Flow - Actual'!N23</f>
        <v>0</v>
      </c>
      <c r="J23" s="13">
        <f t="shared" si="1"/>
        <v>0</v>
      </c>
      <c r="K23" s="19" t="e">
        <f t="shared" si="2"/>
        <v>#DIV/0!</v>
      </c>
      <c r="L23" s="57">
        <f t="shared" si="3"/>
        <v>0</v>
      </c>
    </row>
    <row r="24" spans="1:12" ht="13.5" outlineLevel="1">
      <c r="A24" s="75" t="str">
        <f>'Annual Cash Flow - Projected'!A24</f>
        <v>     Internet</v>
      </c>
      <c r="B24" s="2">
        <f>'Annual Cash Flow - Projected'!L24</f>
        <v>0</v>
      </c>
      <c r="C24" s="2">
        <f>'Annual Cash Flow - Projected'!M24</f>
        <v>0</v>
      </c>
      <c r="D24" s="2">
        <f>'Annual Cash Flow - Projected'!N24</f>
        <v>0</v>
      </c>
      <c r="E24" s="13">
        <f t="shared" si="0"/>
        <v>0</v>
      </c>
      <c r="F24" s="109"/>
      <c r="G24" s="13">
        <f>'Annual Cash Flow - Actual'!L24</f>
        <v>0</v>
      </c>
      <c r="H24" s="2">
        <f>'Annual Cash Flow - Actual'!M24</f>
        <v>0</v>
      </c>
      <c r="I24" s="2">
        <f>'Annual Cash Flow - Actual'!N24</f>
        <v>0</v>
      </c>
      <c r="J24" s="13">
        <f t="shared" si="1"/>
        <v>0</v>
      </c>
      <c r="K24" s="19" t="e">
        <f t="shared" si="2"/>
        <v>#DIV/0!</v>
      </c>
      <c r="L24" s="57">
        <f t="shared" si="3"/>
        <v>0</v>
      </c>
    </row>
    <row r="25" spans="1:12" ht="13.5" outlineLevel="1">
      <c r="A25" s="75" t="str">
        <f>'Annual Cash Flow - Projected'!A25</f>
        <v>     Utilities</v>
      </c>
      <c r="B25" s="24"/>
      <c r="C25" s="24"/>
      <c r="D25" s="24"/>
      <c r="E25" s="24"/>
      <c r="F25" s="109"/>
      <c r="G25" s="64"/>
      <c r="H25" s="24"/>
      <c r="I25" s="24"/>
      <c r="J25" s="24"/>
      <c r="K25" s="24"/>
      <c r="L25" s="56"/>
    </row>
    <row r="26" spans="1:12" ht="13.5" outlineLevel="1">
      <c r="A26" s="75" t="str">
        <f>'Annual Cash Flow - Projected'!A26</f>
        <v>          Electricity</v>
      </c>
      <c r="B26" s="2">
        <f>'Annual Cash Flow - Projected'!L26</f>
        <v>0</v>
      </c>
      <c r="C26" s="2">
        <f>'Annual Cash Flow - Projected'!M26</f>
        <v>0</v>
      </c>
      <c r="D26" s="2">
        <f>'Annual Cash Flow - Projected'!N26</f>
        <v>0</v>
      </c>
      <c r="E26" s="13">
        <f t="shared" si="0"/>
        <v>0</v>
      </c>
      <c r="F26" s="109"/>
      <c r="G26" s="13">
        <f>'Annual Cash Flow - Actual'!L26</f>
        <v>0</v>
      </c>
      <c r="H26" s="2">
        <f>'Annual Cash Flow - Actual'!M26</f>
        <v>0</v>
      </c>
      <c r="I26" s="2">
        <f>'Annual Cash Flow - Actual'!N26</f>
        <v>0</v>
      </c>
      <c r="J26" s="13">
        <f t="shared" si="1"/>
        <v>0</v>
      </c>
      <c r="K26" s="19" t="e">
        <f>J26/$J$42</f>
        <v>#DIV/0!</v>
      </c>
      <c r="L26" s="57">
        <f t="shared" si="3"/>
        <v>0</v>
      </c>
    </row>
    <row r="27" spans="1:12" ht="13.5" outlineLevel="1">
      <c r="A27" s="75" t="str">
        <f>'Annual Cash Flow - Projected'!A27</f>
        <v>          Telephone</v>
      </c>
      <c r="B27" s="2">
        <f>'Annual Cash Flow - Projected'!L27</f>
        <v>0</v>
      </c>
      <c r="C27" s="2">
        <f>'Annual Cash Flow - Projected'!M27</f>
        <v>0</v>
      </c>
      <c r="D27" s="2">
        <f>'Annual Cash Flow - Projected'!N27</f>
        <v>0</v>
      </c>
      <c r="E27" s="13">
        <f t="shared" si="0"/>
        <v>0</v>
      </c>
      <c r="F27" s="109"/>
      <c r="G27" s="13">
        <f>'Annual Cash Flow - Actual'!L27</f>
        <v>0</v>
      </c>
      <c r="H27" s="2">
        <f>'Annual Cash Flow - Actual'!M27</f>
        <v>0</v>
      </c>
      <c r="I27" s="2">
        <f>'Annual Cash Flow - Actual'!N27</f>
        <v>0</v>
      </c>
      <c r="J27" s="13">
        <f t="shared" si="1"/>
        <v>0</v>
      </c>
      <c r="K27" s="19" t="e">
        <f>J27/$J$42</f>
        <v>#DIV/0!</v>
      </c>
      <c r="L27" s="57">
        <f t="shared" si="3"/>
        <v>0</v>
      </c>
    </row>
    <row r="28" spans="1:12" ht="13.5" outlineLevel="1">
      <c r="A28" s="75" t="str">
        <f>'Annual Cash Flow - Projected'!A28</f>
        <v>          Other</v>
      </c>
      <c r="B28" s="2">
        <f>'Annual Cash Flow - Projected'!L28</f>
        <v>0</v>
      </c>
      <c r="C28" s="2">
        <f>'Annual Cash Flow - Projected'!M28</f>
        <v>0</v>
      </c>
      <c r="D28" s="2">
        <f>'Annual Cash Flow - Projected'!N28</f>
        <v>0</v>
      </c>
      <c r="E28" s="13">
        <f t="shared" si="0"/>
        <v>0</v>
      </c>
      <c r="F28" s="109"/>
      <c r="G28" s="13">
        <f>'Annual Cash Flow - Actual'!L28</f>
        <v>0</v>
      </c>
      <c r="H28" s="2">
        <f>'Annual Cash Flow - Actual'!M28</f>
        <v>0</v>
      </c>
      <c r="I28" s="2">
        <f>'Annual Cash Flow - Actual'!N28</f>
        <v>0</v>
      </c>
      <c r="J28" s="13">
        <f t="shared" si="1"/>
        <v>0</v>
      </c>
      <c r="K28" s="19" t="e">
        <f>J28/$J$42</f>
        <v>#DIV/0!</v>
      </c>
      <c r="L28" s="57">
        <f t="shared" si="3"/>
        <v>0</v>
      </c>
    </row>
    <row r="29" spans="1:12" ht="13.5" outlineLevel="1">
      <c r="A29" s="75" t="str">
        <f>'Annual Cash Flow - Projected'!A29</f>
        <v>     Insurance</v>
      </c>
      <c r="B29" s="24"/>
      <c r="C29" s="24"/>
      <c r="D29" s="24"/>
      <c r="E29" s="24"/>
      <c r="F29" s="109"/>
      <c r="G29" s="64"/>
      <c r="H29" s="24"/>
      <c r="I29" s="24"/>
      <c r="J29" s="24"/>
      <c r="K29" s="24"/>
      <c r="L29" s="56"/>
    </row>
    <row r="30" spans="1:12" ht="13.5" outlineLevel="1">
      <c r="A30" s="75" t="str">
        <f>'Annual Cash Flow - Projected'!A30</f>
        <v>          Liability / Theft / Fire</v>
      </c>
      <c r="B30" s="2">
        <f>'Annual Cash Flow - Projected'!L30</f>
        <v>0</v>
      </c>
      <c r="C30" s="2">
        <f>'Annual Cash Flow - Projected'!M30</f>
        <v>0</v>
      </c>
      <c r="D30" s="2">
        <f>'Annual Cash Flow - Projected'!N30</f>
        <v>0</v>
      </c>
      <c r="E30" s="13">
        <f t="shared" si="0"/>
        <v>0</v>
      </c>
      <c r="F30" s="109"/>
      <c r="G30" s="13">
        <f>'Annual Cash Flow - Actual'!L30</f>
        <v>0</v>
      </c>
      <c r="H30" s="2">
        <f>'Annual Cash Flow - Actual'!M30</f>
        <v>0</v>
      </c>
      <c r="I30" s="2">
        <f>'Annual Cash Flow - Actual'!N30</f>
        <v>0</v>
      </c>
      <c r="J30" s="13">
        <f t="shared" si="1"/>
        <v>0</v>
      </c>
      <c r="K30" s="19" t="e">
        <f>J30/$J$42</f>
        <v>#DIV/0!</v>
      </c>
      <c r="L30" s="57">
        <f t="shared" si="3"/>
        <v>0</v>
      </c>
    </row>
    <row r="31" spans="1:12" ht="13.5" outlineLevel="1">
      <c r="A31" s="75" t="str">
        <f>'Annual Cash Flow - Projected'!A31</f>
        <v>          Auto / E&amp;O</v>
      </c>
      <c r="B31" s="2">
        <f>'Annual Cash Flow - Projected'!L31</f>
        <v>0</v>
      </c>
      <c r="C31" s="2">
        <f>'Annual Cash Flow - Projected'!M31</f>
        <v>0</v>
      </c>
      <c r="D31" s="2">
        <f>'Annual Cash Flow - Projected'!N31</f>
        <v>0</v>
      </c>
      <c r="E31" s="13">
        <f t="shared" si="0"/>
        <v>0</v>
      </c>
      <c r="F31" s="109"/>
      <c r="G31" s="13">
        <f>'Annual Cash Flow - Actual'!L31</f>
        <v>0</v>
      </c>
      <c r="H31" s="2">
        <f>'Annual Cash Flow - Actual'!M31</f>
        <v>0</v>
      </c>
      <c r="I31" s="2">
        <f>'Annual Cash Flow - Actual'!N31</f>
        <v>0</v>
      </c>
      <c r="J31" s="13">
        <f t="shared" si="1"/>
        <v>0</v>
      </c>
      <c r="K31" s="19" t="e">
        <f aca="true" t="shared" si="4" ref="K31:K41">J31/$J$42</f>
        <v>#DIV/0!</v>
      </c>
      <c r="L31" s="57">
        <f t="shared" si="3"/>
        <v>0</v>
      </c>
    </row>
    <row r="32" spans="1:12" ht="13.5" outlineLevel="1">
      <c r="A32" s="75" t="str">
        <f>'Annual Cash Flow - Projected'!A32</f>
        <v>          Medical / Life</v>
      </c>
      <c r="B32" s="2">
        <f>'Annual Cash Flow - Projected'!L32</f>
        <v>0</v>
      </c>
      <c r="C32" s="2">
        <f>'Annual Cash Flow - Projected'!M32</f>
        <v>0</v>
      </c>
      <c r="D32" s="2">
        <f>'Annual Cash Flow - Projected'!N32</f>
        <v>0</v>
      </c>
      <c r="E32" s="13">
        <f t="shared" si="0"/>
        <v>0</v>
      </c>
      <c r="F32" s="109"/>
      <c r="G32" s="13">
        <f>'Annual Cash Flow - Actual'!L32</f>
        <v>0</v>
      </c>
      <c r="H32" s="2">
        <f>'Annual Cash Flow - Actual'!M32</f>
        <v>0</v>
      </c>
      <c r="I32" s="2">
        <f>'Annual Cash Flow - Actual'!N32</f>
        <v>0</v>
      </c>
      <c r="J32" s="13">
        <f t="shared" si="1"/>
        <v>0</v>
      </c>
      <c r="K32" s="19" t="e">
        <f t="shared" si="4"/>
        <v>#DIV/0!</v>
      </c>
      <c r="L32" s="57">
        <f t="shared" si="3"/>
        <v>0</v>
      </c>
    </row>
    <row r="33" spans="1:12" ht="13.5" outlineLevel="1">
      <c r="A33" s="75" t="str">
        <f>'Annual Cash Flow - Projected'!A33</f>
        <v>     Fees &amp; Licenses</v>
      </c>
      <c r="B33" s="2">
        <f>'Annual Cash Flow - Projected'!L33</f>
        <v>0</v>
      </c>
      <c r="C33" s="2">
        <f>'Annual Cash Flow - Projected'!M33</f>
        <v>0</v>
      </c>
      <c r="D33" s="2">
        <f>'Annual Cash Flow - Projected'!N33</f>
        <v>0</v>
      </c>
      <c r="E33" s="13">
        <f t="shared" si="0"/>
        <v>0</v>
      </c>
      <c r="F33" s="109"/>
      <c r="G33" s="13">
        <f>'Annual Cash Flow - Actual'!L33</f>
        <v>0</v>
      </c>
      <c r="H33" s="2">
        <f>'Annual Cash Flow - Actual'!M33</f>
        <v>0</v>
      </c>
      <c r="I33" s="2">
        <f>'Annual Cash Flow - Actual'!N33</f>
        <v>0</v>
      </c>
      <c r="J33" s="13">
        <f t="shared" si="1"/>
        <v>0</v>
      </c>
      <c r="K33" s="19" t="e">
        <f t="shared" si="4"/>
        <v>#DIV/0!</v>
      </c>
      <c r="L33" s="57">
        <f t="shared" si="3"/>
        <v>0</v>
      </c>
    </row>
    <row r="34" spans="1:12" ht="13.5" outlineLevel="1">
      <c r="A34" s="75" t="str">
        <f>'Annual Cash Flow - Projected'!A34</f>
        <v>     Taxes - Income</v>
      </c>
      <c r="B34" s="2">
        <f>'Annual Cash Flow - Projected'!L34</f>
        <v>0</v>
      </c>
      <c r="C34" s="2">
        <f>'Annual Cash Flow - Projected'!M34</f>
        <v>0</v>
      </c>
      <c r="D34" s="2">
        <f>'Annual Cash Flow - Projected'!N34</f>
        <v>0</v>
      </c>
      <c r="E34" s="13">
        <f t="shared" si="0"/>
        <v>0</v>
      </c>
      <c r="F34" s="109"/>
      <c r="G34" s="13">
        <f>'Annual Cash Flow - Actual'!L34</f>
        <v>0</v>
      </c>
      <c r="H34" s="2">
        <f>'Annual Cash Flow - Actual'!M34</f>
        <v>0</v>
      </c>
      <c r="I34" s="2">
        <f>'Annual Cash Flow - Actual'!N34</f>
        <v>0</v>
      </c>
      <c r="J34" s="13">
        <f t="shared" si="1"/>
        <v>0</v>
      </c>
      <c r="K34" s="19" t="e">
        <f t="shared" si="4"/>
        <v>#DIV/0!</v>
      </c>
      <c r="L34" s="57">
        <f t="shared" si="3"/>
        <v>0</v>
      </c>
    </row>
    <row r="35" spans="1:12" ht="13.5" outlineLevel="1">
      <c r="A35" s="75" t="str">
        <f>'Annual Cash Flow - Projected'!A35</f>
        <v>     Materials / Supplies / Inventory</v>
      </c>
      <c r="B35" s="2">
        <f>'Annual Cash Flow - Projected'!L35</f>
        <v>0</v>
      </c>
      <c r="C35" s="2">
        <f>'Annual Cash Flow - Projected'!M35</f>
        <v>0</v>
      </c>
      <c r="D35" s="2">
        <f>'Annual Cash Flow - Projected'!N35</f>
        <v>0</v>
      </c>
      <c r="E35" s="13">
        <f t="shared" si="0"/>
        <v>0</v>
      </c>
      <c r="F35" s="109"/>
      <c r="G35" s="13">
        <f>'Annual Cash Flow - Actual'!L35</f>
        <v>0</v>
      </c>
      <c r="H35" s="2">
        <f>'Annual Cash Flow - Actual'!M35</f>
        <v>0</v>
      </c>
      <c r="I35" s="2">
        <f>'Annual Cash Flow - Actual'!N35</f>
        <v>0</v>
      </c>
      <c r="J35" s="13">
        <f t="shared" si="1"/>
        <v>0</v>
      </c>
      <c r="K35" s="19" t="e">
        <f t="shared" si="4"/>
        <v>#DIV/0!</v>
      </c>
      <c r="L35" s="57">
        <f t="shared" si="3"/>
        <v>0</v>
      </c>
    </row>
    <row r="36" spans="1:12" ht="13.5" outlineLevel="1">
      <c r="A36" s="75" t="str">
        <f>'Annual Cash Flow - Projected'!A36</f>
        <v>     Professional Devel. &amp; Mtgs.</v>
      </c>
      <c r="B36" s="2">
        <f>'Annual Cash Flow - Projected'!L36</f>
        <v>0</v>
      </c>
      <c r="C36" s="2">
        <f>'Annual Cash Flow - Projected'!M36</f>
        <v>0</v>
      </c>
      <c r="D36" s="2">
        <f>'Annual Cash Flow - Projected'!N36</f>
        <v>0</v>
      </c>
      <c r="E36" s="13">
        <f t="shared" si="0"/>
        <v>0</v>
      </c>
      <c r="F36" s="109"/>
      <c r="G36" s="13">
        <f>'Annual Cash Flow - Actual'!L36</f>
        <v>0</v>
      </c>
      <c r="H36" s="2">
        <f>'Annual Cash Flow - Actual'!M36</f>
        <v>0</v>
      </c>
      <c r="I36" s="2">
        <f>'Annual Cash Flow - Actual'!N36</f>
        <v>0</v>
      </c>
      <c r="J36" s="13">
        <f t="shared" si="1"/>
        <v>0</v>
      </c>
      <c r="K36" s="19" t="e">
        <f t="shared" si="4"/>
        <v>#DIV/0!</v>
      </c>
      <c r="L36" s="57">
        <f t="shared" si="3"/>
        <v>0</v>
      </c>
    </row>
    <row r="37" spans="1:12" ht="13.5" outlineLevel="1">
      <c r="A37" s="75" t="str">
        <f>'Annual Cash Flow - Projected'!A37</f>
        <v>     Miscellaneous</v>
      </c>
      <c r="B37" s="2">
        <f>'Annual Cash Flow - Projected'!L37</f>
        <v>0</v>
      </c>
      <c r="C37" s="2">
        <f>'Annual Cash Flow - Projected'!M37</f>
        <v>0</v>
      </c>
      <c r="D37" s="2">
        <f>'Annual Cash Flow - Projected'!N37</f>
        <v>0</v>
      </c>
      <c r="E37" s="13">
        <f t="shared" si="0"/>
        <v>0</v>
      </c>
      <c r="F37" s="112"/>
      <c r="G37" s="13">
        <f>'Annual Cash Flow - Actual'!L37</f>
        <v>0</v>
      </c>
      <c r="H37" s="2">
        <f>'Annual Cash Flow - Actual'!M37</f>
        <v>0</v>
      </c>
      <c r="I37" s="2">
        <f>'Annual Cash Flow - Actual'!N37</f>
        <v>0</v>
      </c>
      <c r="J37" s="13">
        <f t="shared" si="1"/>
        <v>0</v>
      </c>
      <c r="K37" s="22" t="e">
        <f t="shared" si="4"/>
        <v>#DIV/0!</v>
      </c>
      <c r="L37" s="55">
        <f t="shared" si="3"/>
        <v>0</v>
      </c>
    </row>
    <row r="38" spans="1:12" ht="15">
      <c r="A38" s="86" t="str">
        <f>'Annual Cash Flow - Projected'!A38</f>
        <v>     Subtotal Fixed Costs</v>
      </c>
      <c r="B38" s="14">
        <f>'Annual Cash Flow - Projected'!L38</f>
        <v>0</v>
      </c>
      <c r="C38" s="14">
        <f>'Annual Cash Flow - Projected'!M38</f>
        <v>0</v>
      </c>
      <c r="D38" s="14">
        <f>'Annual Cash Flow - Projected'!N38</f>
        <v>0</v>
      </c>
      <c r="E38" s="14">
        <f>SUM(E15:E37)</f>
        <v>0</v>
      </c>
      <c r="F38" s="112"/>
      <c r="G38" s="14">
        <f>'Annual Cash Flow - Actual'!L38</f>
        <v>0</v>
      </c>
      <c r="H38" s="14">
        <f>'Annual Cash Flow - Actual'!M38</f>
        <v>0</v>
      </c>
      <c r="I38" s="14">
        <f>'Annual Cash Flow - Actual'!N38</f>
        <v>0</v>
      </c>
      <c r="J38" s="14">
        <f>SUM(J15:J37)</f>
        <v>0</v>
      </c>
      <c r="K38" s="139" t="e">
        <f t="shared" si="4"/>
        <v>#DIV/0!</v>
      </c>
      <c r="L38" s="90">
        <f t="shared" si="3"/>
        <v>0</v>
      </c>
    </row>
    <row r="39" spans="1:12" ht="13.5">
      <c r="A39" s="75" t="str">
        <f>'Annual Cash Flow - Projected'!A39</f>
        <v>     Loan Repayment</v>
      </c>
      <c r="B39" s="2">
        <f>'Annual Cash Flow - Projected'!L39</f>
        <v>0</v>
      </c>
      <c r="C39" s="2">
        <f>'Annual Cash Flow - Projected'!M39</f>
        <v>0</v>
      </c>
      <c r="D39" s="2">
        <f>'Annual Cash Flow - Projected'!N39</f>
        <v>0</v>
      </c>
      <c r="E39" s="13">
        <f>SUM(B39:D39)</f>
        <v>0</v>
      </c>
      <c r="F39" s="112"/>
      <c r="G39" s="13">
        <f>'Annual Cash Flow - Actual'!L39</f>
        <v>0</v>
      </c>
      <c r="H39" s="2">
        <f>'Annual Cash Flow - Actual'!M39</f>
        <v>0</v>
      </c>
      <c r="I39" s="2">
        <f>'Annual Cash Flow - Actual'!N39</f>
        <v>0</v>
      </c>
      <c r="J39" s="13">
        <f>SUM(G39:I39)</f>
        <v>0</v>
      </c>
      <c r="K39" s="19" t="e">
        <f t="shared" si="4"/>
        <v>#DIV/0!</v>
      </c>
      <c r="L39" s="57">
        <f t="shared" si="3"/>
        <v>0</v>
      </c>
    </row>
    <row r="40" spans="1:12" ht="13.5">
      <c r="A40" s="75" t="str">
        <f>'Annual Cash Flow - Projected'!A40</f>
        <v>     Capital Purchases / Equipment</v>
      </c>
      <c r="B40" s="2">
        <f>'Annual Cash Flow - Projected'!L40</f>
        <v>0</v>
      </c>
      <c r="C40" s="2">
        <f>'Annual Cash Flow - Projected'!M40</f>
        <v>0</v>
      </c>
      <c r="D40" s="2">
        <f>'Annual Cash Flow - Projected'!N40</f>
        <v>0</v>
      </c>
      <c r="E40" s="13">
        <f>SUM(B40:D40)</f>
        <v>0</v>
      </c>
      <c r="F40" s="112"/>
      <c r="G40" s="13">
        <f>'Annual Cash Flow - Actual'!L40</f>
        <v>0</v>
      </c>
      <c r="H40" s="2">
        <f>'Annual Cash Flow - Actual'!M40</f>
        <v>0</v>
      </c>
      <c r="I40" s="2">
        <f>'Annual Cash Flow - Actual'!N40</f>
        <v>0</v>
      </c>
      <c r="J40" s="13">
        <f>SUM(G40:I40)</f>
        <v>0</v>
      </c>
      <c r="K40" s="19" t="e">
        <f t="shared" si="4"/>
        <v>#DIV/0!</v>
      </c>
      <c r="L40" s="57">
        <f t="shared" si="3"/>
        <v>0</v>
      </c>
    </row>
    <row r="41" spans="1:12" ht="13.5">
      <c r="A41" s="83" t="str">
        <f>'Annual Cash Flow - Projected'!A41</f>
        <v>     Owner's Withdrawal</v>
      </c>
      <c r="B41" s="5">
        <f>'Annual Cash Flow - Projected'!L41</f>
        <v>0</v>
      </c>
      <c r="C41" s="5">
        <f>'Annual Cash Flow - Projected'!M41</f>
        <v>0</v>
      </c>
      <c r="D41" s="5">
        <f>'Annual Cash Flow - Projected'!N41</f>
        <v>0</v>
      </c>
      <c r="E41" s="5">
        <f>SUM(B41:D41)</f>
        <v>0</v>
      </c>
      <c r="F41" s="112"/>
      <c r="G41" s="5">
        <f>'Annual Cash Flow - Actual'!L41</f>
        <v>0</v>
      </c>
      <c r="H41" s="5">
        <f>'Annual Cash Flow - Actual'!M41</f>
        <v>0</v>
      </c>
      <c r="I41" s="5">
        <f>'Annual Cash Flow - Actual'!N41</f>
        <v>0</v>
      </c>
      <c r="J41" s="5">
        <f>SUM(G41:I41)</f>
        <v>0</v>
      </c>
      <c r="K41" s="22" t="e">
        <f t="shared" si="4"/>
        <v>#DIV/0!</v>
      </c>
      <c r="L41" s="55">
        <f t="shared" si="3"/>
        <v>0</v>
      </c>
    </row>
    <row r="42" spans="1:12" ht="15.75" thickBot="1">
      <c r="A42" s="87" t="str">
        <f>'Annual Cash Flow - Projected'!A42</f>
        <v>6.  TOTAL CASH PAID OUT</v>
      </c>
      <c r="B42" s="15">
        <f>'Annual Cash Flow - Projected'!L42</f>
        <v>0</v>
      </c>
      <c r="C42" s="15">
        <f>'Annual Cash Flow - Projected'!M42</f>
        <v>0</v>
      </c>
      <c r="D42" s="15">
        <f>'Annual Cash Flow - Projected'!N42</f>
        <v>0</v>
      </c>
      <c r="E42" s="10">
        <f>SUM(E38:E41)</f>
        <v>0</v>
      </c>
      <c r="F42" s="112"/>
      <c r="G42" s="15">
        <f>'Annual Cash Flow - Actual'!L42</f>
        <v>0</v>
      </c>
      <c r="H42" s="15">
        <f>'Annual Cash Flow - Actual'!M42</f>
        <v>0</v>
      </c>
      <c r="I42" s="15">
        <f>'Annual Cash Flow - Actual'!N42</f>
        <v>0</v>
      </c>
      <c r="J42" s="10">
        <f>SUM(J38:J41)</f>
        <v>0</v>
      </c>
      <c r="K42" s="62"/>
      <c r="L42" s="67">
        <f t="shared" si="3"/>
        <v>0</v>
      </c>
    </row>
    <row r="43" spans="1:12" ht="16.5" thickBot="1" thickTop="1">
      <c r="A43" s="88" t="str">
        <f>'Annual Cash Flow - Projected'!A43</f>
        <v>7.  CASH BALANCE</v>
      </c>
      <c r="B43" s="16">
        <f>'Annual Cash Flow - Projected'!L43</f>
        <v>0</v>
      </c>
      <c r="C43" s="16">
        <f>'Annual Cash Flow - Projected'!M43</f>
        <v>0</v>
      </c>
      <c r="D43" s="16">
        <f>'Annual Cash Flow - Projected'!N43</f>
        <v>0</v>
      </c>
      <c r="E43" s="16">
        <f>+E13-E42</f>
        <v>0</v>
      </c>
      <c r="F43" s="112"/>
      <c r="G43" s="16">
        <f>'Annual Cash Flow - Actual'!L43</f>
        <v>0</v>
      </c>
      <c r="H43" s="16">
        <f>'Annual Cash Flow - Actual'!M43</f>
        <v>0</v>
      </c>
      <c r="I43" s="16">
        <f>'Annual Cash Flow - Actual'!N43</f>
        <v>0</v>
      </c>
      <c r="J43" s="16">
        <f>+J13-J42</f>
        <v>0</v>
      </c>
      <c r="K43" s="66"/>
      <c r="L43" s="78">
        <f>J43-E43</f>
        <v>0</v>
      </c>
    </row>
  </sheetData>
  <printOptions gridLines="1"/>
  <pageMargins left="0.84" right="0.78" top="0.68" bottom="0.72" header="0.5" footer="0.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T8" sqref="T8"/>
    </sheetView>
  </sheetViews>
  <sheetFormatPr defaultColWidth="9.140625" defaultRowHeight="12.75"/>
  <cols>
    <col min="1" max="1" width="28.8515625" style="0" customWidth="1"/>
    <col min="5" max="5" width="1.1484375" style="0" customWidth="1"/>
    <col min="9" max="9" width="1.1484375" style="0" customWidth="1"/>
    <col min="13" max="13" width="0.85546875" style="0" customWidth="1"/>
    <col min="17" max="17" width="0.85546875" style="0" customWidth="1"/>
    <col min="21" max="21" width="0.71875" style="0" customWidth="1"/>
  </cols>
  <sheetData>
    <row r="1" spans="1:21" ht="13.5">
      <c r="A1" s="3"/>
      <c r="B1" s="18"/>
      <c r="C1" s="12"/>
      <c r="D1" s="94"/>
      <c r="E1" s="123"/>
      <c r="F1" s="12"/>
      <c r="G1" s="3"/>
      <c r="H1" s="94"/>
      <c r="I1" s="109"/>
      <c r="J1" s="12"/>
      <c r="K1" s="3"/>
      <c r="L1" s="94"/>
      <c r="M1" s="109"/>
      <c r="N1" s="9"/>
      <c r="O1" s="12"/>
      <c r="P1" s="94"/>
      <c r="Q1" s="109"/>
      <c r="R1" s="12"/>
      <c r="S1" s="3"/>
      <c r="T1" s="94"/>
      <c r="U1" s="109"/>
    </row>
    <row r="2" spans="1:21" ht="16.5">
      <c r="A2" s="93" t="s">
        <v>56</v>
      </c>
      <c r="B2" s="44"/>
      <c r="C2" s="89"/>
      <c r="D2" s="94"/>
      <c r="E2" s="123"/>
      <c r="F2" s="12"/>
      <c r="G2" s="3"/>
      <c r="H2" s="94"/>
      <c r="I2" s="109"/>
      <c r="J2" s="12"/>
      <c r="K2" s="3"/>
      <c r="L2" s="94"/>
      <c r="M2" s="109"/>
      <c r="N2" s="9"/>
      <c r="O2" s="12"/>
      <c r="P2" s="94"/>
      <c r="Q2" s="109"/>
      <c r="R2" s="12"/>
      <c r="S2" s="3"/>
      <c r="T2" s="94"/>
      <c r="U2" s="109"/>
    </row>
    <row r="3" spans="1:21" ht="15">
      <c r="A3" s="92"/>
      <c r="B3" s="91" t="s">
        <v>35</v>
      </c>
      <c r="C3" s="42" t="s">
        <v>50</v>
      </c>
      <c r="D3" s="113" t="s">
        <v>29</v>
      </c>
      <c r="E3" s="124"/>
      <c r="F3" s="40" t="s">
        <v>51</v>
      </c>
      <c r="G3" s="21" t="s">
        <v>52</v>
      </c>
      <c r="H3" s="113" t="s">
        <v>53</v>
      </c>
      <c r="I3" s="127"/>
      <c r="J3" s="40" t="s">
        <v>51</v>
      </c>
      <c r="K3" s="21" t="s">
        <v>52</v>
      </c>
      <c r="L3" s="113" t="s">
        <v>53</v>
      </c>
      <c r="M3" s="127"/>
      <c r="N3" s="9"/>
      <c r="O3" s="40" t="s">
        <v>52</v>
      </c>
      <c r="P3" s="113" t="s">
        <v>53</v>
      </c>
      <c r="Q3" s="127"/>
      <c r="R3" s="40" t="s">
        <v>51</v>
      </c>
      <c r="S3" s="21" t="s">
        <v>52</v>
      </c>
      <c r="T3" s="113" t="s">
        <v>53</v>
      </c>
      <c r="U3" s="127"/>
    </row>
    <row r="4" spans="1:21" ht="13.5">
      <c r="A4" s="18"/>
      <c r="B4" s="91" t="s">
        <v>54</v>
      </c>
      <c r="C4" s="42" t="s">
        <v>55</v>
      </c>
      <c r="D4" s="113" t="s">
        <v>35</v>
      </c>
      <c r="E4" s="123"/>
      <c r="F4" s="42" t="s">
        <v>25</v>
      </c>
      <c r="G4" s="4" t="s">
        <v>25</v>
      </c>
      <c r="H4" s="113" t="s">
        <v>35</v>
      </c>
      <c r="I4" s="109"/>
      <c r="J4" s="40" t="s">
        <v>43</v>
      </c>
      <c r="K4" s="21" t="s">
        <v>43</v>
      </c>
      <c r="L4" s="113" t="s">
        <v>35</v>
      </c>
      <c r="M4" s="109"/>
      <c r="N4" s="40" t="str">
        <f>'3rd Qtr'!E4</f>
        <v>3rd Qtr</v>
      </c>
      <c r="O4" s="40" t="s">
        <v>42</v>
      </c>
      <c r="P4" s="113" t="s">
        <v>35</v>
      </c>
      <c r="Q4" s="109"/>
      <c r="R4" s="40" t="s">
        <v>46</v>
      </c>
      <c r="S4" s="40" t="s">
        <v>46</v>
      </c>
      <c r="T4" s="113" t="s">
        <v>35</v>
      </c>
      <c r="U4" s="109"/>
    </row>
    <row r="5" spans="1:21" ht="13.5">
      <c r="A5" s="31"/>
      <c r="B5" s="129" t="s">
        <v>2</v>
      </c>
      <c r="C5" s="6" t="s">
        <v>2</v>
      </c>
      <c r="D5" s="114" t="s">
        <v>36</v>
      </c>
      <c r="E5" s="123"/>
      <c r="F5" s="6" t="s">
        <v>26</v>
      </c>
      <c r="G5" s="6" t="s">
        <v>26</v>
      </c>
      <c r="H5" s="114" t="s">
        <v>36</v>
      </c>
      <c r="I5" s="109"/>
      <c r="J5" s="23" t="s">
        <v>26</v>
      </c>
      <c r="K5" s="23" t="s">
        <v>26</v>
      </c>
      <c r="L5" s="114" t="s">
        <v>36</v>
      </c>
      <c r="M5" s="109"/>
      <c r="N5" s="6" t="str">
        <f>'3rd Qtr'!E5</f>
        <v>Totals</v>
      </c>
      <c r="O5" s="23" t="s">
        <v>26</v>
      </c>
      <c r="P5" s="114" t="s">
        <v>36</v>
      </c>
      <c r="Q5" s="109"/>
      <c r="R5" s="6" t="s">
        <v>26</v>
      </c>
      <c r="S5" s="23" t="s">
        <v>26</v>
      </c>
      <c r="T5" s="114" t="s">
        <v>36</v>
      </c>
      <c r="U5" s="109"/>
    </row>
    <row r="6" spans="1:21" ht="15">
      <c r="A6" s="82" t="str">
        <f>'Annual Cash Flow - Projected'!A6</f>
        <v>1.  CASH ON HAND (Beg. Of Month)</v>
      </c>
      <c r="B6" s="27"/>
      <c r="C6" s="64"/>
      <c r="D6" s="115"/>
      <c r="E6" s="123"/>
      <c r="F6" s="64"/>
      <c r="G6" s="24"/>
      <c r="H6" s="115"/>
      <c r="I6" s="109"/>
      <c r="J6" s="64"/>
      <c r="K6" s="24"/>
      <c r="L6" s="115"/>
      <c r="M6" s="109"/>
      <c r="N6" s="64"/>
      <c r="O6" s="64"/>
      <c r="P6" s="115"/>
      <c r="Q6" s="109"/>
      <c r="R6" s="64"/>
      <c r="S6" s="64"/>
      <c r="T6" s="115"/>
      <c r="U6" s="109"/>
    </row>
    <row r="7" spans="1:21" ht="15">
      <c r="A7" s="82" t="str">
        <f>'Annual Cash Flow - Projected'!A7</f>
        <v>2.  CASH RECEIPTS</v>
      </c>
      <c r="B7" s="27"/>
      <c r="C7" s="64"/>
      <c r="D7" s="116"/>
      <c r="E7" s="123"/>
      <c r="F7" s="64"/>
      <c r="G7" s="24"/>
      <c r="H7" s="116"/>
      <c r="I7" s="109"/>
      <c r="J7" s="64"/>
      <c r="K7" s="24"/>
      <c r="L7" s="116"/>
      <c r="M7" s="109"/>
      <c r="N7" s="64"/>
      <c r="O7" s="64"/>
      <c r="P7" s="116"/>
      <c r="Q7" s="109"/>
      <c r="R7" s="64"/>
      <c r="S7" s="64"/>
      <c r="T7" s="116"/>
      <c r="U7" s="109"/>
    </row>
    <row r="8" spans="1:21" ht="13.5">
      <c r="A8" s="75" t="str">
        <f>'Annual Cash Flow - Projected'!A8</f>
        <v>      Cash Sales - </v>
      </c>
      <c r="B8" s="45">
        <f>'1st Qtr'!B8</f>
        <v>0</v>
      </c>
      <c r="C8" s="13">
        <f>'1st Qtr'!H8</f>
        <v>0</v>
      </c>
      <c r="D8" s="94">
        <f>C8-B8</f>
        <v>0</v>
      </c>
      <c r="E8" s="123"/>
      <c r="F8" s="13">
        <f>'1st Qtr'!F8</f>
        <v>0</v>
      </c>
      <c r="G8" s="2">
        <f>'1st Qtr'!L8</f>
        <v>0</v>
      </c>
      <c r="H8" s="94">
        <f>G8-F8</f>
        <v>0</v>
      </c>
      <c r="I8" s="109"/>
      <c r="J8" s="13">
        <f>'2nd Qtr'!E8</f>
        <v>0</v>
      </c>
      <c r="K8" s="2">
        <f>'2nd Qtr'!J8</f>
        <v>0</v>
      </c>
      <c r="L8" s="94">
        <f>K8-J8</f>
        <v>0</v>
      </c>
      <c r="M8" s="109"/>
      <c r="N8" s="13">
        <f>'3rd Qtr'!E8</f>
        <v>0</v>
      </c>
      <c r="O8" s="13">
        <f>'3rd Qtr'!J8</f>
        <v>0</v>
      </c>
      <c r="P8" s="94">
        <f>O8-N8</f>
        <v>0</v>
      </c>
      <c r="Q8" s="109"/>
      <c r="R8" s="13">
        <f>'4th Qtr'!E8</f>
        <v>0</v>
      </c>
      <c r="S8" s="13">
        <f>'4th Qtr'!J8</f>
        <v>0</v>
      </c>
      <c r="T8" s="94">
        <f>S8-R8</f>
        <v>0</v>
      </c>
      <c r="U8" s="109"/>
    </row>
    <row r="9" spans="1:21" ht="13.5">
      <c r="A9" s="75" t="str">
        <f>'Annual Cash Flow - Projected'!A9</f>
        <v>      Cash Sales - </v>
      </c>
      <c r="B9" s="45">
        <f>'1st Qtr'!B9</f>
        <v>0</v>
      </c>
      <c r="C9" s="13">
        <f>'1st Qtr'!H9</f>
        <v>0</v>
      </c>
      <c r="D9" s="94">
        <f>C9-B9</f>
        <v>0</v>
      </c>
      <c r="E9" s="123"/>
      <c r="F9" s="13">
        <f>'1st Qtr'!F9</f>
        <v>0</v>
      </c>
      <c r="G9" s="2">
        <f>'1st Qtr'!L9</f>
        <v>0</v>
      </c>
      <c r="H9" s="94">
        <f>G9-F9</f>
        <v>0</v>
      </c>
      <c r="I9" s="109"/>
      <c r="J9" s="13">
        <f>'2nd Qtr'!E9</f>
        <v>0</v>
      </c>
      <c r="K9" s="2">
        <f>'2nd Qtr'!J9</f>
        <v>0</v>
      </c>
      <c r="L9" s="94">
        <f>K9-J9</f>
        <v>0</v>
      </c>
      <c r="M9" s="109"/>
      <c r="N9" s="13">
        <f>'3rd Qtr'!E9</f>
        <v>0</v>
      </c>
      <c r="O9" s="13">
        <f>'3rd Qtr'!J9</f>
        <v>0</v>
      </c>
      <c r="P9" s="94">
        <f>O9-N9</f>
        <v>0</v>
      </c>
      <c r="Q9" s="109"/>
      <c r="R9" s="13">
        <f>'4th Qtr'!E9</f>
        <v>0</v>
      </c>
      <c r="S9" s="13">
        <f>'4th Qtr'!J9</f>
        <v>0</v>
      </c>
      <c r="T9" s="94">
        <f>S9-R9</f>
        <v>0</v>
      </c>
      <c r="U9" s="109"/>
    </row>
    <row r="10" spans="1:21" ht="13.5">
      <c r="A10" s="75" t="str">
        <f>'Annual Cash Flow - Projected'!A10</f>
        <v>      Cost of Goods Sold</v>
      </c>
      <c r="B10" s="45">
        <f>'1st Qtr'!B10</f>
        <v>0</v>
      </c>
      <c r="C10" s="13">
        <f>'1st Qtr'!H10</f>
        <v>0</v>
      </c>
      <c r="D10" s="94">
        <f>B10-C10</f>
        <v>0</v>
      </c>
      <c r="E10" s="123"/>
      <c r="F10" s="13">
        <f>'1st Qtr'!F10</f>
        <v>0</v>
      </c>
      <c r="G10" s="2">
        <f>'1st Qtr'!L10</f>
        <v>0</v>
      </c>
      <c r="H10" s="94">
        <f>F10-G10</f>
        <v>0</v>
      </c>
      <c r="I10" s="109"/>
      <c r="J10" s="13">
        <f>'2nd Qtr'!E10</f>
        <v>0</v>
      </c>
      <c r="K10" s="2">
        <f>'2nd Qtr'!J10</f>
        <v>0</v>
      </c>
      <c r="L10" s="94">
        <f>J10-K10</f>
        <v>0</v>
      </c>
      <c r="M10" s="109"/>
      <c r="N10" s="13">
        <f>'3rd Qtr'!E10</f>
        <v>0</v>
      </c>
      <c r="O10" s="13">
        <f>'3rd Qtr'!J10</f>
        <v>0</v>
      </c>
      <c r="P10" s="94">
        <f>N10-O10</f>
        <v>0</v>
      </c>
      <c r="Q10" s="109"/>
      <c r="R10" s="13">
        <f>'4th Qtr'!E10</f>
        <v>0</v>
      </c>
      <c r="S10" s="13">
        <f>'4th Qtr'!J10</f>
        <v>0</v>
      </c>
      <c r="T10" s="94">
        <f>R10-S10</f>
        <v>0</v>
      </c>
      <c r="U10" s="109"/>
    </row>
    <row r="11" spans="1:21" ht="13.5">
      <c r="A11" s="83" t="str">
        <f>'Annual Cash Flow - Projected'!A11</f>
        <v>      Loan or Other Cash Injection</v>
      </c>
      <c r="B11" s="45">
        <f>'1st Qtr'!B11</f>
        <v>0</v>
      </c>
      <c r="C11" s="5">
        <f>'1st Qtr'!H11</f>
        <v>0</v>
      </c>
      <c r="D11" s="117">
        <f>C11-B11</f>
        <v>0</v>
      </c>
      <c r="E11" s="123"/>
      <c r="F11" s="5">
        <f>'1st Qtr'!F11</f>
        <v>0</v>
      </c>
      <c r="G11" s="5">
        <f>'1st Qtr'!L11</f>
        <v>0</v>
      </c>
      <c r="H11" s="117">
        <f>G11-F11</f>
        <v>0</v>
      </c>
      <c r="I11" s="109"/>
      <c r="J11" s="5">
        <f>'2nd Qtr'!E11</f>
        <v>0</v>
      </c>
      <c r="K11" s="5">
        <f>'2nd Qtr'!J11</f>
        <v>0</v>
      </c>
      <c r="L11" s="117">
        <f>K11-J11</f>
        <v>0</v>
      </c>
      <c r="M11" s="109"/>
      <c r="N11" s="5">
        <f>'3rd Qtr'!E11</f>
        <v>0</v>
      </c>
      <c r="O11" s="13">
        <f>'3rd Qtr'!J11</f>
        <v>0</v>
      </c>
      <c r="P11" s="117">
        <f>O11-N11</f>
        <v>0</v>
      </c>
      <c r="Q11" s="109"/>
      <c r="R11" s="5">
        <f>'4th Qtr'!E11</f>
        <v>0</v>
      </c>
      <c r="S11" s="13">
        <f>'4th Qtr'!J11</f>
        <v>0</v>
      </c>
      <c r="T11" s="117">
        <f>S11-R11</f>
        <v>0</v>
      </c>
      <c r="U11" s="109"/>
    </row>
    <row r="12" spans="1:21" ht="15.75" thickBot="1">
      <c r="A12" s="84" t="str">
        <f>'Annual Cash Flow - Projected'!A12</f>
        <v>3.  TOTAL CASH RECEIPTS</v>
      </c>
      <c r="B12" s="50">
        <f>'1st Qtr'!B12</f>
        <v>0</v>
      </c>
      <c r="C12" s="10">
        <f>'1st Qtr'!H12</f>
        <v>0</v>
      </c>
      <c r="D12" s="118">
        <f>C12-B12</f>
        <v>0</v>
      </c>
      <c r="E12" s="123"/>
      <c r="F12" s="10">
        <f>'1st Qtr'!F12</f>
        <v>0</v>
      </c>
      <c r="G12" s="10">
        <f>'1st Qtr'!L12</f>
        <v>0</v>
      </c>
      <c r="H12" s="118">
        <f>G12-F12</f>
        <v>0</v>
      </c>
      <c r="I12" s="109"/>
      <c r="J12" s="15">
        <f>'2nd Qtr'!E12</f>
        <v>0</v>
      </c>
      <c r="K12" s="10">
        <f>'2nd Qtr'!J12</f>
        <v>0</v>
      </c>
      <c r="L12" s="118">
        <f>K12-J12</f>
        <v>0</v>
      </c>
      <c r="M12" s="109"/>
      <c r="N12" s="15">
        <f>'3rd Qtr'!E12</f>
        <v>0</v>
      </c>
      <c r="O12" s="15">
        <f>'3rd Qtr'!J12</f>
        <v>0</v>
      </c>
      <c r="P12" s="118">
        <f>O12-N12</f>
        <v>0</v>
      </c>
      <c r="Q12" s="109"/>
      <c r="R12" s="15">
        <f>'4th Qtr'!E12</f>
        <v>0</v>
      </c>
      <c r="S12" s="15">
        <f>'4th Qtr'!J12</f>
        <v>0</v>
      </c>
      <c r="T12" s="118">
        <f>S12-R12</f>
        <v>0</v>
      </c>
      <c r="U12" s="109"/>
    </row>
    <row r="13" spans="1:21" ht="16.5" thickBot="1" thickTop="1">
      <c r="A13" s="85" t="str">
        <f>'Annual Cash Flow - Projected'!A13</f>
        <v>4.  TOTAL CASH AVAILABLE</v>
      </c>
      <c r="B13" s="48">
        <f>'1st Qtr'!B13</f>
        <v>0</v>
      </c>
      <c r="C13" s="11">
        <f>'1st Qtr'!H13</f>
        <v>0</v>
      </c>
      <c r="D13" s="118">
        <f>C13-B13</f>
        <v>0</v>
      </c>
      <c r="E13" s="123"/>
      <c r="F13" s="10">
        <f>'1st Qtr'!F13</f>
        <v>0</v>
      </c>
      <c r="G13" s="10">
        <f>'1st Qtr'!L13</f>
        <v>0</v>
      </c>
      <c r="H13" s="118">
        <f>G13-F13</f>
        <v>0</v>
      </c>
      <c r="I13" s="109"/>
      <c r="J13" s="11">
        <f>'2nd Qtr'!E13</f>
        <v>0</v>
      </c>
      <c r="K13" s="10">
        <f>'2nd Qtr'!J13</f>
        <v>0</v>
      </c>
      <c r="L13" s="118">
        <f>K13-J13</f>
        <v>0</v>
      </c>
      <c r="M13" s="109"/>
      <c r="N13" s="11">
        <f>'3rd Qtr'!E13</f>
        <v>0</v>
      </c>
      <c r="O13" s="11">
        <f>'3rd Qtr'!J13</f>
        <v>0</v>
      </c>
      <c r="P13" s="118">
        <f>O13-N13</f>
        <v>0</v>
      </c>
      <c r="Q13" s="109"/>
      <c r="R13" s="11">
        <f>'4th Qtr'!E13</f>
        <v>0</v>
      </c>
      <c r="S13" s="11">
        <f>'4th Qtr'!J13</f>
        <v>0</v>
      </c>
      <c r="T13" s="118">
        <f>S13-R13</f>
        <v>0</v>
      </c>
      <c r="U13" s="109"/>
    </row>
    <row r="14" spans="1:21" ht="15.75" thickTop="1">
      <c r="A14" s="82" t="str">
        <f>'Annual Cash Flow - Projected'!A14</f>
        <v>5.  CASH PAID OUT</v>
      </c>
      <c r="B14" s="27"/>
      <c r="C14" s="64"/>
      <c r="D14" s="116"/>
      <c r="E14" s="123"/>
      <c r="F14" s="64"/>
      <c r="G14" s="24"/>
      <c r="H14" s="116"/>
      <c r="I14" s="109"/>
      <c r="J14" s="64"/>
      <c r="K14" s="24"/>
      <c r="L14" s="116"/>
      <c r="M14" s="109"/>
      <c r="N14" s="64"/>
      <c r="O14" s="64"/>
      <c r="P14" s="116"/>
      <c r="Q14" s="109"/>
      <c r="R14" s="64"/>
      <c r="S14" s="64"/>
      <c r="T14" s="116"/>
      <c r="U14" s="109"/>
    </row>
    <row r="15" spans="1:21" ht="13.5">
      <c r="A15" s="75" t="str">
        <f>'Annual Cash Flow - Projected'!A15</f>
        <v>     Wages / Payroll Exp</v>
      </c>
      <c r="B15" s="45">
        <f>'1st Qtr'!B15</f>
        <v>0</v>
      </c>
      <c r="C15" s="13">
        <f>'1st Qtr'!H15</f>
        <v>0</v>
      </c>
      <c r="D15" s="94">
        <f aca="true" t="shared" si="0" ref="D15:D24">B15-C15</f>
        <v>0</v>
      </c>
      <c r="E15" s="123"/>
      <c r="F15" s="13">
        <f>'1st Qtr'!F15</f>
        <v>0</v>
      </c>
      <c r="G15" s="2">
        <f>'1st Qtr'!L15</f>
        <v>0</v>
      </c>
      <c r="H15" s="94">
        <f aca="true" t="shared" si="1" ref="H15:H24">F15-G15</f>
        <v>0</v>
      </c>
      <c r="I15" s="109"/>
      <c r="J15" s="13">
        <f>'2nd Qtr'!E15</f>
        <v>0</v>
      </c>
      <c r="K15" s="2">
        <f>'2nd Qtr'!J15</f>
        <v>0</v>
      </c>
      <c r="L15" s="94">
        <f aca="true" t="shared" si="2" ref="L15:L24">J15-K15</f>
        <v>0</v>
      </c>
      <c r="M15" s="109"/>
      <c r="N15" s="13">
        <f>'3rd Qtr'!E15</f>
        <v>0</v>
      </c>
      <c r="O15" s="13">
        <f>'3rd Qtr'!J15</f>
        <v>0</v>
      </c>
      <c r="P15" s="94">
        <f aca="true" t="shared" si="3" ref="P15:P24">N15-O15</f>
        <v>0</v>
      </c>
      <c r="Q15" s="109"/>
      <c r="R15" s="13">
        <f>'4th Qtr'!E15</f>
        <v>0</v>
      </c>
      <c r="S15" s="13">
        <f>'4th Qtr'!J15</f>
        <v>0</v>
      </c>
      <c r="T15" s="94">
        <f aca="true" t="shared" si="4" ref="T15:T24">R15-S15</f>
        <v>0</v>
      </c>
      <c r="U15" s="109"/>
    </row>
    <row r="16" spans="1:21" ht="13.5">
      <c r="A16" s="75" t="str">
        <f>'Annual Cash Flow - Projected'!A16</f>
        <v>     Independent Contractors Exp</v>
      </c>
      <c r="B16" s="45">
        <f>'1st Qtr'!B16</f>
        <v>0</v>
      </c>
      <c r="C16" s="13">
        <f>'1st Qtr'!H16</f>
        <v>0</v>
      </c>
      <c r="D16" s="94">
        <f t="shared" si="0"/>
        <v>0</v>
      </c>
      <c r="E16" s="123"/>
      <c r="F16" s="13">
        <f>'1st Qtr'!F16</f>
        <v>0</v>
      </c>
      <c r="G16" s="2">
        <f>'1st Qtr'!L16</f>
        <v>0</v>
      </c>
      <c r="H16" s="94">
        <f t="shared" si="1"/>
        <v>0</v>
      </c>
      <c r="I16" s="109"/>
      <c r="J16" s="13">
        <f>'2nd Qtr'!E16</f>
        <v>0</v>
      </c>
      <c r="K16" s="2">
        <f>'2nd Qtr'!J16</f>
        <v>0</v>
      </c>
      <c r="L16" s="94">
        <f t="shared" si="2"/>
        <v>0</v>
      </c>
      <c r="M16" s="109"/>
      <c r="N16" s="13">
        <f>'3rd Qtr'!E16</f>
        <v>0</v>
      </c>
      <c r="O16" s="13">
        <f>'3rd Qtr'!J16</f>
        <v>0</v>
      </c>
      <c r="P16" s="94">
        <f t="shared" si="3"/>
        <v>0</v>
      </c>
      <c r="Q16" s="109"/>
      <c r="R16" s="13">
        <f>'4th Qtr'!E16</f>
        <v>0</v>
      </c>
      <c r="S16" s="13">
        <f>'4th Qtr'!J16</f>
        <v>0</v>
      </c>
      <c r="T16" s="94">
        <f t="shared" si="4"/>
        <v>0</v>
      </c>
      <c r="U16" s="109"/>
    </row>
    <row r="17" spans="1:21" ht="13.5">
      <c r="A17" s="75" t="str">
        <f>'Annual Cash Flow - Projected'!A17</f>
        <v>     Office Supplies</v>
      </c>
      <c r="B17" s="45">
        <f>'1st Qtr'!B17</f>
        <v>0</v>
      </c>
      <c r="C17" s="13">
        <f>'1st Qtr'!H17</f>
        <v>0</v>
      </c>
      <c r="D17" s="94">
        <f t="shared" si="0"/>
        <v>0</v>
      </c>
      <c r="E17" s="123"/>
      <c r="F17" s="13">
        <f>'1st Qtr'!F17</f>
        <v>0</v>
      </c>
      <c r="G17" s="2">
        <f>'1st Qtr'!L17</f>
        <v>0</v>
      </c>
      <c r="H17" s="94">
        <f t="shared" si="1"/>
        <v>0</v>
      </c>
      <c r="I17" s="109"/>
      <c r="J17" s="13">
        <f>'2nd Qtr'!E17</f>
        <v>0</v>
      </c>
      <c r="K17" s="2">
        <f>'2nd Qtr'!J17</f>
        <v>0</v>
      </c>
      <c r="L17" s="94">
        <f t="shared" si="2"/>
        <v>0</v>
      </c>
      <c r="M17" s="109"/>
      <c r="N17" s="13">
        <f>'3rd Qtr'!E17</f>
        <v>0</v>
      </c>
      <c r="O17" s="13">
        <f>'3rd Qtr'!J17</f>
        <v>0</v>
      </c>
      <c r="P17" s="94">
        <f t="shared" si="3"/>
        <v>0</v>
      </c>
      <c r="Q17" s="109"/>
      <c r="R17" s="13">
        <f>'4th Qtr'!E17</f>
        <v>0</v>
      </c>
      <c r="S17" s="13">
        <f>'4th Qtr'!J17</f>
        <v>0</v>
      </c>
      <c r="T17" s="94">
        <f t="shared" si="4"/>
        <v>0</v>
      </c>
      <c r="U17" s="109"/>
    </row>
    <row r="18" spans="1:21" ht="13.5">
      <c r="A18" s="75" t="str">
        <f>'Annual Cash Flow - Projected'!A18</f>
        <v>     Accounting / Legal</v>
      </c>
      <c r="B18" s="45">
        <f>'1st Qtr'!B18</f>
        <v>0</v>
      </c>
      <c r="C18" s="13">
        <f>'1st Qtr'!H18</f>
        <v>0</v>
      </c>
      <c r="D18" s="94">
        <f t="shared" si="0"/>
        <v>0</v>
      </c>
      <c r="E18" s="123"/>
      <c r="F18" s="13">
        <f>'1st Qtr'!F18</f>
        <v>0</v>
      </c>
      <c r="G18" s="2">
        <f>'1st Qtr'!L18</f>
        <v>0</v>
      </c>
      <c r="H18" s="94">
        <f t="shared" si="1"/>
        <v>0</v>
      </c>
      <c r="I18" s="109"/>
      <c r="J18" s="13">
        <f>'2nd Qtr'!E18</f>
        <v>0</v>
      </c>
      <c r="K18" s="2">
        <f>'2nd Qtr'!J18</f>
        <v>0</v>
      </c>
      <c r="L18" s="94">
        <f t="shared" si="2"/>
        <v>0</v>
      </c>
      <c r="M18" s="109"/>
      <c r="N18" s="13">
        <f>'3rd Qtr'!E18</f>
        <v>0</v>
      </c>
      <c r="O18" s="13">
        <f>'3rd Qtr'!J18</f>
        <v>0</v>
      </c>
      <c r="P18" s="94">
        <f t="shared" si="3"/>
        <v>0</v>
      </c>
      <c r="Q18" s="109"/>
      <c r="R18" s="13">
        <f>'4th Qtr'!E18</f>
        <v>0</v>
      </c>
      <c r="S18" s="13">
        <f>'4th Qtr'!J18</f>
        <v>0</v>
      </c>
      <c r="T18" s="94">
        <f t="shared" si="4"/>
        <v>0</v>
      </c>
      <c r="U18" s="109"/>
    </row>
    <row r="19" spans="1:21" ht="13.5">
      <c r="A19" s="75" t="str">
        <f>'Annual Cash Flow - Projected'!A19</f>
        <v>     Advertising / Marketing</v>
      </c>
      <c r="B19" s="45">
        <f>'1st Qtr'!B19</f>
        <v>0</v>
      </c>
      <c r="C19" s="13">
        <f>'1st Qtr'!H19</f>
        <v>0</v>
      </c>
      <c r="D19" s="94">
        <f t="shared" si="0"/>
        <v>0</v>
      </c>
      <c r="E19" s="123"/>
      <c r="F19" s="13">
        <f>'1st Qtr'!F19</f>
        <v>0</v>
      </c>
      <c r="G19" s="2">
        <f>'1st Qtr'!L19</f>
        <v>0</v>
      </c>
      <c r="H19" s="94">
        <f t="shared" si="1"/>
        <v>0</v>
      </c>
      <c r="I19" s="109"/>
      <c r="J19" s="13">
        <f>'2nd Qtr'!E19</f>
        <v>0</v>
      </c>
      <c r="K19" s="2">
        <f>'2nd Qtr'!J19</f>
        <v>0</v>
      </c>
      <c r="L19" s="94">
        <f t="shared" si="2"/>
        <v>0</v>
      </c>
      <c r="M19" s="109"/>
      <c r="N19" s="13">
        <f>'3rd Qtr'!E19</f>
        <v>0</v>
      </c>
      <c r="O19" s="13">
        <f>'3rd Qtr'!J19</f>
        <v>0</v>
      </c>
      <c r="P19" s="94">
        <f t="shared" si="3"/>
        <v>0</v>
      </c>
      <c r="Q19" s="109"/>
      <c r="R19" s="13">
        <f>'4th Qtr'!E19</f>
        <v>0</v>
      </c>
      <c r="S19" s="13">
        <f>'4th Qtr'!J19</f>
        <v>0</v>
      </c>
      <c r="T19" s="94">
        <f t="shared" si="4"/>
        <v>0</v>
      </c>
      <c r="U19" s="109"/>
    </row>
    <row r="20" spans="1:21" ht="13.5">
      <c r="A20" s="75" t="str">
        <f>'Annual Cash Flow - Projected'!A20</f>
        <v>     Auto Expense &amp; Repair</v>
      </c>
      <c r="B20" s="45">
        <f>'1st Qtr'!B20</f>
        <v>0</v>
      </c>
      <c r="C20" s="13">
        <f>'1st Qtr'!H20</f>
        <v>0</v>
      </c>
      <c r="D20" s="94">
        <f t="shared" si="0"/>
        <v>0</v>
      </c>
      <c r="E20" s="123"/>
      <c r="F20" s="13">
        <f>'1st Qtr'!F20</f>
        <v>0</v>
      </c>
      <c r="G20" s="2">
        <f>'1st Qtr'!L20</f>
        <v>0</v>
      </c>
      <c r="H20" s="94">
        <f t="shared" si="1"/>
        <v>0</v>
      </c>
      <c r="I20" s="109"/>
      <c r="J20" s="13">
        <f>'2nd Qtr'!E20</f>
        <v>0</v>
      </c>
      <c r="K20" s="2">
        <f>'2nd Qtr'!J20</f>
        <v>0</v>
      </c>
      <c r="L20" s="94">
        <f t="shared" si="2"/>
        <v>0</v>
      </c>
      <c r="M20" s="109"/>
      <c r="N20" s="13">
        <f>'3rd Qtr'!E20</f>
        <v>0</v>
      </c>
      <c r="O20" s="13">
        <f>'3rd Qtr'!J20</f>
        <v>0</v>
      </c>
      <c r="P20" s="94">
        <f t="shared" si="3"/>
        <v>0</v>
      </c>
      <c r="Q20" s="109"/>
      <c r="R20" s="13">
        <f>'4th Qtr'!E20</f>
        <v>0</v>
      </c>
      <c r="S20" s="13">
        <f>'4th Qtr'!J20</f>
        <v>0</v>
      </c>
      <c r="T20" s="94">
        <f t="shared" si="4"/>
        <v>0</v>
      </c>
      <c r="U20" s="109"/>
    </row>
    <row r="21" spans="1:21" ht="13.5">
      <c r="A21" s="75" t="str">
        <f>'Annual Cash Flow - Projected'!A21</f>
        <v>     Travel / Fuel</v>
      </c>
      <c r="B21" s="45">
        <f>'1st Qtr'!B21</f>
        <v>0</v>
      </c>
      <c r="C21" s="13">
        <f>'1st Qtr'!H21</f>
        <v>0</v>
      </c>
      <c r="D21" s="94">
        <f t="shared" si="0"/>
        <v>0</v>
      </c>
      <c r="E21" s="123"/>
      <c r="F21" s="13">
        <f>'1st Qtr'!F21</f>
        <v>0</v>
      </c>
      <c r="G21" s="2">
        <f>'1st Qtr'!L21</f>
        <v>0</v>
      </c>
      <c r="H21" s="94">
        <f t="shared" si="1"/>
        <v>0</v>
      </c>
      <c r="I21" s="109"/>
      <c r="J21" s="13">
        <f>'2nd Qtr'!E21</f>
        <v>0</v>
      </c>
      <c r="K21" s="2">
        <f>'2nd Qtr'!J21</f>
        <v>0</v>
      </c>
      <c r="L21" s="94">
        <f t="shared" si="2"/>
        <v>0</v>
      </c>
      <c r="M21" s="109"/>
      <c r="N21" s="13">
        <f>'3rd Qtr'!E21</f>
        <v>0</v>
      </c>
      <c r="O21" s="13">
        <f>'3rd Qtr'!J21</f>
        <v>0</v>
      </c>
      <c r="P21" s="94">
        <f t="shared" si="3"/>
        <v>0</v>
      </c>
      <c r="Q21" s="109"/>
      <c r="R21" s="13">
        <f>'4th Qtr'!E21</f>
        <v>0</v>
      </c>
      <c r="S21" s="13">
        <f>'4th Qtr'!J21</f>
        <v>0</v>
      </c>
      <c r="T21" s="94">
        <f t="shared" si="4"/>
        <v>0</v>
      </c>
      <c r="U21" s="109"/>
    </row>
    <row r="22" spans="1:21" ht="13.5">
      <c r="A22" s="75" t="str">
        <f>'Annual Cash Flow - Projected'!A22</f>
        <v>     Rent</v>
      </c>
      <c r="B22" s="45">
        <f>'1st Qtr'!B22</f>
        <v>0</v>
      </c>
      <c r="C22" s="13">
        <f>'1st Qtr'!H22</f>
        <v>0</v>
      </c>
      <c r="D22" s="94">
        <f t="shared" si="0"/>
        <v>0</v>
      </c>
      <c r="E22" s="123"/>
      <c r="F22" s="13">
        <f>'1st Qtr'!F22</f>
        <v>0</v>
      </c>
      <c r="G22" s="2">
        <f>'1st Qtr'!L22</f>
        <v>0</v>
      </c>
      <c r="H22" s="94">
        <f t="shared" si="1"/>
        <v>0</v>
      </c>
      <c r="I22" s="109"/>
      <c r="J22" s="13">
        <f>'2nd Qtr'!E22</f>
        <v>0</v>
      </c>
      <c r="K22" s="2">
        <f>'2nd Qtr'!J22</f>
        <v>0</v>
      </c>
      <c r="L22" s="94">
        <f t="shared" si="2"/>
        <v>0</v>
      </c>
      <c r="M22" s="109"/>
      <c r="N22" s="13">
        <f>'3rd Qtr'!E22</f>
        <v>0</v>
      </c>
      <c r="O22" s="13">
        <f>'3rd Qtr'!J22</f>
        <v>0</v>
      </c>
      <c r="P22" s="94">
        <f t="shared" si="3"/>
        <v>0</v>
      </c>
      <c r="Q22" s="109"/>
      <c r="R22" s="13">
        <f>'4th Qtr'!E22</f>
        <v>0</v>
      </c>
      <c r="S22" s="13">
        <f>'4th Qtr'!J22</f>
        <v>0</v>
      </c>
      <c r="T22" s="94">
        <f t="shared" si="4"/>
        <v>0</v>
      </c>
      <c r="U22" s="109"/>
    </row>
    <row r="23" spans="1:21" ht="13.5">
      <c r="A23" s="75" t="str">
        <f>'Annual Cash Flow - Projected'!A23</f>
        <v>     Cellphone</v>
      </c>
      <c r="B23" s="45">
        <f>'1st Qtr'!B23</f>
        <v>0</v>
      </c>
      <c r="C23" s="13">
        <f>'1st Qtr'!H23</f>
        <v>0</v>
      </c>
      <c r="D23" s="94">
        <f t="shared" si="0"/>
        <v>0</v>
      </c>
      <c r="E23" s="123"/>
      <c r="F23" s="13">
        <f>'1st Qtr'!F23</f>
        <v>0</v>
      </c>
      <c r="G23" s="2">
        <f>'1st Qtr'!L23</f>
        <v>0</v>
      </c>
      <c r="H23" s="94">
        <f t="shared" si="1"/>
        <v>0</v>
      </c>
      <c r="I23" s="109"/>
      <c r="J23" s="13">
        <f>'2nd Qtr'!E23</f>
        <v>0</v>
      </c>
      <c r="K23" s="2">
        <f>'2nd Qtr'!J23</f>
        <v>0</v>
      </c>
      <c r="L23" s="94">
        <f t="shared" si="2"/>
        <v>0</v>
      </c>
      <c r="M23" s="109"/>
      <c r="N23" s="13">
        <f>'3rd Qtr'!E23</f>
        <v>0</v>
      </c>
      <c r="O23" s="13">
        <f>'3rd Qtr'!J23</f>
        <v>0</v>
      </c>
      <c r="P23" s="94">
        <f t="shared" si="3"/>
        <v>0</v>
      </c>
      <c r="Q23" s="109"/>
      <c r="R23" s="13">
        <f>'4th Qtr'!E23</f>
        <v>0</v>
      </c>
      <c r="S23" s="13">
        <f>'4th Qtr'!J23</f>
        <v>0</v>
      </c>
      <c r="T23" s="94">
        <f t="shared" si="4"/>
        <v>0</v>
      </c>
      <c r="U23" s="109"/>
    </row>
    <row r="24" spans="1:21" ht="13.5">
      <c r="A24" s="75" t="str">
        <f>'Annual Cash Flow - Projected'!A24</f>
        <v>     Internet</v>
      </c>
      <c r="B24" s="45">
        <f>'1st Qtr'!B24</f>
        <v>0</v>
      </c>
      <c r="C24" s="13">
        <f>'1st Qtr'!H24</f>
        <v>0</v>
      </c>
      <c r="D24" s="94">
        <f t="shared" si="0"/>
        <v>0</v>
      </c>
      <c r="E24" s="123"/>
      <c r="F24" s="13">
        <f>'1st Qtr'!F24</f>
        <v>0</v>
      </c>
      <c r="G24" s="2">
        <f>'1st Qtr'!L24</f>
        <v>0</v>
      </c>
      <c r="H24" s="94">
        <f t="shared" si="1"/>
        <v>0</v>
      </c>
      <c r="I24" s="109"/>
      <c r="J24" s="13">
        <f>'2nd Qtr'!E24</f>
        <v>0</v>
      </c>
      <c r="K24" s="2">
        <f>'2nd Qtr'!J24</f>
        <v>0</v>
      </c>
      <c r="L24" s="94">
        <f t="shared" si="2"/>
        <v>0</v>
      </c>
      <c r="M24" s="109"/>
      <c r="N24" s="13">
        <f>'3rd Qtr'!E24</f>
        <v>0</v>
      </c>
      <c r="O24" s="13">
        <f>'3rd Qtr'!J24</f>
        <v>0</v>
      </c>
      <c r="P24" s="94">
        <f t="shared" si="3"/>
        <v>0</v>
      </c>
      <c r="Q24" s="109"/>
      <c r="R24" s="13">
        <f>'4th Qtr'!E24</f>
        <v>0</v>
      </c>
      <c r="S24" s="13">
        <f>'4th Qtr'!J24</f>
        <v>0</v>
      </c>
      <c r="T24" s="94">
        <f t="shared" si="4"/>
        <v>0</v>
      </c>
      <c r="U24" s="109"/>
    </row>
    <row r="25" spans="1:21" ht="13.5">
      <c r="A25" s="75" t="str">
        <f>'Annual Cash Flow - Projected'!A25</f>
        <v>     Utilities</v>
      </c>
      <c r="B25" s="27"/>
      <c r="C25" s="64"/>
      <c r="D25" s="119"/>
      <c r="E25" s="123"/>
      <c r="F25" s="64"/>
      <c r="G25" s="24"/>
      <c r="H25" s="119"/>
      <c r="I25" s="109"/>
      <c r="J25" s="64"/>
      <c r="K25" s="24"/>
      <c r="L25" s="119"/>
      <c r="M25" s="109"/>
      <c r="N25" s="64"/>
      <c r="O25" s="24"/>
      <c r="P25" s="119"/>
      <c r="Q25" s="109"/>
      <c r="R25" s="64"/>
      <c r="S25" s="24"/>
      <c r="T25" s="119"/>
      <c r="U25" s="109"/>
    </row>
    <row r="26" spans="1:21" ht="13.5">
      <c r="A26" s="75" t="str">
        <f>'Annual Cash Flow - Projected'!A26</f>
        <v>          Electricity</v>
      </c>
      <c r="B26" s="45">
        <f>'1st Qtr'!B26</f>
        <v>0</v>
      </c>
      <c r="C26" s="13">
        <f>'1st Qtr'!H26</f>
        <v>0</v>
      </c>
      <c r="D26" s="94">
        <f>B26-C26</f>
        <v>0</v>
      </c>
      <c r="E26" s="123"/>
      <c r="F26" s="13">
        <f>'1st Qtr'!F26</f>
        <v>0</v>
      </c>
      <c r="G26" s="2">
        <f>'1st Qtr'!L26</f>
        <v>0</v>
      </c>
      <c r="H26" s="94">
        <f>F26-G26</f>
        <v>0</v>
      </c>
      <c r="I26" s="109"/>
      <c r="J26" s="13">
        <f>'2nd Qtr'!E26</f>
        <v>0</v>
      </c>
      <c r="K26" s="2">
        <f>'2nd Qtr'!J26</f>
        <v>0</v>
      </c>
      <c r="L26" s="94">
        <f>J26-K26</f>
        <v>0</v>
      </c>
      <c r="M26" s="109"/>
      <c r="N26" s="13">
        <f>'3rd Qtr'!E26</f>
        <v>0</v>
      </c>
      <c r="O26" s="13">
        <f>'3rd Qtr'!J26</f>
        <v>0</v>
      </c>
      <c r="P26" s="94">
        <f>N26-O26</f>
        <v>0</v>
      </c>
      <c r="Q26" s="109"/>
      <c r="R26" s="13">
        <f>'4th Qtr'!E26</f>
        <v>0</v>
      </c>
      <c r="S26" s="13">
        <f>'4th Qtr'!J26</f>
        <v>0</v>
      </c>
      <c r="T26" s="94">
        <f>R26-S26</f>
        <v>0</v>
      </c>
      <c r="U26" s="109"/>
    </row>
    <row r="27" spans="1:21" ht="13.5">
      <c r="A27" s="75" t="str">
        <f>'Annual Cash Flow - Projected'!A27</f>
        <v>          Telephone</v>
      </c>
      <c r="B27" s="45">
        <f>'1st Qtr'!B27</f>
        <v>0</v>
      </c>
      <c r="C27" s="13">
        <f>'1st Qtr'!H27</f>
        <v>0</v>
      </c>
      <c r="D27" s="94">
        <f>B27-C27</f>
        <v>0</v>
      </c>
      <c r="E27" s="123"/>
      <c r="F27" s="13">
        <f>'1st Qtr'!F27</f>
        <v>0</v>
      </c>
      <c r="G27" s="2">
        <f>'1st Qtr'!L27</f>
        <v>0</v>
      </c>
      <c r="H27" s="94">
        <f>F27-G27</f>
        <v>0</v>
      </c>
      <c r="I27" s="109"/>
      <c r="J27" s="13">
        <f>'2nd Qtr'!E27</f>
        <v>0</v>
      </c>
      <c r="K27" s="2">
        <f>'2nd Qtr'!J27</f>
        <v>0</v>
      </c>
      <c r="L27" s="94">
        <f>J27-K27</f>
        <v>0</v>
      </c>
      <c r="M27" s="109"/>
      <c r="N27" s="13">
        <f>'3rd Qtr'!E27</f>
        <v>0</v>
      </c>
      <c r="O27" s="13">
        <f>'3rd Qtr'!J27</f>
        <v>0</v>
      </c>
      <c r="P27" s="94">
        <f>N27-O27</f>
        <v>0</v>
      </c>
      <c r="Q27" s="109"/>
      <c r="R27" s="13">
        <f>'4th Qtr'!E27</f>
        <v>0</v>
      </c>
      <c r="S27" s="13">
        <f>'4th Qtr'!J27</f>
        <v>0</v>
      </c>
      <c r="T27" s="94">
        <f>R27-S27</f>
        <v>0</v>
      </c>
      <c r="U27" s="109"/>
    </row>
    <row r="28" spans="1:21" ht="13.5">
      <c r="A28" s="75" t="str">
        <f>'Annual Cash Flow - Projected'!A28</f>
        <v>          Other</v>
      </c>
      <c r="B28" s="45">
        <f>'1st Qtr'!B28</f>
        <v>0</v>
      </c>
      <c r="C28" s="13">
        <f>'1st Qtr'!H28</f>
        <v>0</v>
      </c>
      <c r="D28" s="94">
        <f>B28-C28</f>
        <v>0</v>
      </c>
      <c r="E28" s="123"/>
      <c r="F28" s="13">
        <f>'1st Qtr'!F28</f>
        <v>0</v>
      </c>
      <c r="G28" s="2">
        <f>'1st Qtr'!L28</f>
        <v>0</v>
      </c>
      <c r="H28" s="94">
        <f>F28-G28</f>
        <v>0</v>
      </c>
      <c r="I28" s="109"/>
      <c r="J28" s="13">
        <f>'2nd Qtr'!E28</f>
        <v>0</v>
      </c>
      <c r="K28" s="2">
        <f>'2nd Qtr'!J28</f>
        <v>0</v>
      </c>
      <c r="L28" s="94">
        <f>J28-K28</f>
        <v>0</v>
      </c>
      <c r="M28" s="109"/>
      <c r="N28" s="13">
        <f>'3rd Qtr'!E28</f>
        <v>0</v>
      </c>
      <c r="O28" s="13">
        <f>'3rd Qtr'!J28</f>
        <v>0</v>
      </c>
      <c r="P28" s="94">
        <f>N28-O28</f>
        <v>0</v>
      </c>
      <c r="Q28" s="109"/>
      <c r="R28" s="13">
        <f>'4th Qtr'!E28</f>
        <v>0</v>
      </c>
      <c r="S28" s="13">
        <f>'4th Qtr'!J28</f>
        <v>0</v>
      </c>
      <c r="T28" s="94">
        <f>R28-S28</f>
        <v>0</v>
      </c>
      <c r="U28" s="109"/>
    </row>
    <row r="29" spans="1:21" ht="13.5">
      <c r="A29" s="75" t="str">
        <f>'Annual Cash Flow - Projected'!A29</f>
        <v>     Insurance</v>
      </c>
      <c r="B29" s="27"/>
      <c r="C29" s="64"/>
      <c r="D29" s="119"/>
      <c r="E29" s="123"/>
      <c r="F29" s="64"/>
      <c r="G29" s="24"/>
      <c r="H29" s="119"/>
      <c r="I29" s="109"/>
      <c r="J29" s="64"/>
      <c r="K29" s="24"/>
      <c r="L29" s="119"/>
      <c r="M29" s="109"/>
      <c r="N29" s="64"/>
      <c r="O29" s="24"/>
      <c r="P29" s="119"/>
      <c r="Q29" s="109"/>
      <c r="R29" s="64"/>
      <c r="S29" s="24"/>
      <c r="T29" s="119"/>
      <c r="U29" s="109"/>
    </row>
    <row r="30" spans="1:21" ht="13.5">
      <c r="A30" s="75" t="str">
        <f>'Annual Cash Flow - Projected'!A30</f>
        <v>          Liability / Theft / Fire</v>
      </c>
      <c r="B30" s="45">
        <f>'1st Qtr'!B30</f>
        <v>0</v>
      </c>
      <c r="C30" s="13">
        <f>'1st Qtr'!H30</f>
        <v>0</v>
      </c>
      <c r="D30" s="94">
        <f aca="true" t="shared" si="5" ref="D30:D42">B30-C30</f>
        <v>0</v>
      </c>
      <c r="E30" s="123"/>
      <c r="F30" s="13">
        <f>'1st Qtr'!F30</f>
        <v>0</v>
      </c>
      <c r="G30" s="2">
        <f>'1st Qtr'!L30</f>
        <v>0</v>
      </c>
      <c r="H30" s="94">
        <f aca="true" t="shared" si="6" ref="H30:H42">F30-G30</f>
        <v>0</v>
      </c>
      <c r="I30" s="109"/>
      <c r="J30" s="13">
        <f>'2nd Qtr'!E30</f>
        <v>0</v>
      </c>
      <c r="K30" s="2">
        <f>'2nd Qtr'!J30</f>
        <v>0</v>
      </c>
      <c r="L30" s="94">
        <f aca="true" t="shared" si="7" ref="L30:L42">J30-K30</f>
        <v>0</v>
      </c>
      <c r="M30" s="109"/>
      <c r="N30" s="13">
        <f>'3rd Qtr'!E30</f>
        <v>0</v>
      </c>
      <c r="O30" s="13">
        <f>'3rd Qtr'!J30</f>
        <v>0</v>
      </c>
      <c r="P30" s="94">
        <f aca="true" t="shared" si="8" ref="P30:P42">N30-O30</f>
        <v>0</v>
      </c>
      <c r="Q30" s="109"/>
      <c r="R30" s="13">
        <f>'4th Qtr'!E30</f>
        <v>0</v>
      </c>
      <c r="S30" s="13">
        <f>'4th Qtr'!J30</f>
        <v>0</v>
      </c>
      <c r="T30" s="94">
        <f aca="true" t="shared" si="9" ref="T30:T42">R30-S30</f>
        <v>0</v>
      </c>
      <c r="U30" s="109"/>
    </row>
    <row r="31" spans="1:21" ht="13.5">
      <c r="A31" s="75" t="str">
        <f>'Annual Cash Flow - Projected'!A31</f>
        <v>          Auto / E&amp;O</v>
      </c>
      <c r="B31" s="45">
        <f>'1st Qtr'!B31</f>
        <v>0</v>
      </c>
      <c r="C31" s="13">
        <f>'1st Qtr'!H31</f>
        <v>0</v>
      </c>
      <c r="D31" s="94">
        <f t="shared" si="5"/>
        <v>0</v>
      </c>
      <c r="E31" s="123"/>
      <c r="F31" s="13">
        <f>'1st Qtr'!F31</f>
        <v>0</v>
      </c>
      <c r="G31" s="2">
        <f>'1st Qtr'!L31</f>
        <v>0</v>
      </c>
      <c r="H31" s="94">
        <f t="shared" si="6"/>
        <v>0</v>
      </c>
      <c r="I31" s="109"/>
      <c r="J31" s="13">
        <f>'2nd Qtr'!E31</f>
        <v>0</v>
      </c>
      <c r="K31" s="2">
        <f>'2nd Qtr'!J31</f>
        <v>0</v>
      </c>
      <c r="L31" s="94">
        <f t="shared" si="7"/>
        <v>0</v>
      </c>
      <c r="M31" s="109"/>
      <c r="N31" s="13">
        <f>'3rd Qtr'!E31</f>
        <v>0</v>
      </c>
      <c r="O31" s="13">
        <f>'3rd Qtr'!J31</f>
        <v>0</v>
      </c>
      <c r="P31" s="94">
        <f t="shared" si="8"/>
        <v>0</v>
      </c>
      <c r="Q31" s="109"/>
      <c r="R31" s="13">
        <f>'4th Qtr'!E31</f>
        <v>0</v>
      </c>
      <c r="S31" s="13">
        <f>'4th Qtr'!J31</f>
        <v>0</v>
      </c>
      <c r="T31" s="94">
        <f t="shared" si="9"/>
        <v>0</v>
      </c>
      <c r="U31" s="109"/>
    </row>
    <row r="32" spans="1:21" ht="13.5">
      <c r="A32" s="75" t="str">
        <f>'Annual Cash Flow - Projected'!A32</f>
        <v>          Medical / Life</v>
      </c>
      <c r="B32" s="45">
        <f>'1st Qtr'!B32</f>
        <v>0</v>
      </c>
      <c r="C32" s="13">
        <f>'1st Qtr'!H32</f>
        <v>0</v>
      </c>
      <c r="D32" s="94">
        <f t="shared" si="5"/>
        <v>0</v>
      </c>
      <c r="E32" s="123"/>
      <c r="F32" s="13">
        <f>'1st Qtr'!F32</f>
        <v>0</v>
      </c>
      <c r="G32" s="2">
        <f>'1st Qtr'!L32</f>
        <v>0</v>
      </c>
      <c r="H32" s="94">
        <f t="shared" si="6"/>
        <v>0</v>
      </c>
      <c r="I32" s="109"/>
      <c r="J32" s="13">
        <f>'2nd Qtr'!E32</f>
        <v>0</v>
      </c>
      <c r="K32" s="2">
        <f>'2nd Qtr'!J32</f>
        <v>0</v>
      </c>
      <c r="L32" s="94">
        <f t="shared" si="7"/>
        <v>0</v>
      </c>
      <c r="M32" s="109"/>
      <c r="N32" s="13">
        <f>'3rd Qtr'!E32</f>
        <v>0</v>
      </c>
      <c r="O32" s="13">
        <f>'3rd Qtr'!J32</f>
        <v>0</v>
      </c>
      <c r="P32" s="94">
        <f t="shared" si="8"/>
        <v>0</v>
      </c>
      <c r="Q32" s="109"/>
      <c r="R32" s="13">
        <f>'4th Qtr'!E32</f>
        <v>0</v>
      </c>
      <c r="S32" s="13">
        <f>'4th Qtr'!J32</f>
        <v>0</v>
      </c>
      <c r="T32" s="94">
        <f t="shared" si="9"/>
        <v>0</v>
      </c>
      <c r="U32" s="109"/>
    </row>
    <row r="33" spans="1:21" ht="13.5">
      <c r="A33" s="75" t="str">
        <f>'Annual Cash Flow - Projected'!A33</f>
        <v>     Fees &amp; Licenses</v>
      </c>
      <c r="B33" s="45">
        <f>'1st Qtr'!B33</f>
        <v>0</v>
      </c>
      <c r="C33" s="13">
        <f>'1st Qtr'!H33</f>
        <v>0</v>
      </c>
      <c r="D33" s="94">
        <f t="shared" si="5"/>
        <v>0</v>
      </c>
      <c r="E33" s="123"/>
      <c r="F33" s="13">
        <f>'1st Qtr'!F33</f>
        <v>0</v>
      </c>
      <c r="G33" s="2">
        <f>'1st Qtr'!L33</f>
        <v>0</v>
      </c>
      <c r="H33" s="94">
        <f t="shared" si="6"/>
        <v>0</v>
      </c>
      <c r="I33" s="109"/>
      <c r="J33" s="13">
        <f>'2nd Qtr'!E33</f>
        <v>0</v>
      </c>
      <c r="K33" s="2">
        <f>'2nd Qtr'!J33</f>
        <v>0</v>
      </c>
      <c r="L33" s="94">
        <f t="shared" si="7"/>
        <v>0</v>
      </c>
      <c r="M33" s="109"/>
      <c r="N33" s="13">
        <f>'3rd Qtr'!E33</f>
        <v>0</v>
      </c>
      <c r="O33" s="13">
        <f>'3rd Qtr'!J33</f>
        <v>0</v>
      </c>
      <c r="P33" s="94">
        <f t="shared" si="8"/>
        <v>0</v>
      </c>
      <c r="Q33" s="109"/>
      <c r="R33" s="13">
        <f>'4th Qtr'!E33</f>
        <v>0</v>
      </c>
      <c r="S33" s="13">
        <f>'4th Qtr'!J33</f>
        <v>0</v>
      </c>
      <c r="T33" s="94">
        <f t="shared" si="9"/>
        <v>0</v>
      </c>
      <c r="U33" s="109"/>
    </row>
    <row r="34" spans="1:21" ht="13.5">
      <c r="A34" s="75" t="str">
        <f>'Annual Cash Flow - Projected'!A34</f>
        <v>     Taxes - Income</v>
      </c>
      <c r="B34" s="45">
        <f>'1st Qtr'!B34</f>
        <v>0</v>
      </c>
      <c r="C34" s="13">
        <f>'1st Qtr'!H34</f>
        <v>0</v>
      </c>
      <c r="D34" s="94">
        <f t="shared" si="5"/>
        <v>0</v>
      </c>
      <c r="E34" s="123"/>
      <c r="F34" s="13">
        <f>'1st Qtr'!F34</f>
        <v>0</v>
      </c>
      <c r="G34" s="2">
        <f>'1st Qtr'!L34</f>
        <v>0</v>
      </c>
      <c r="H34" s="94">
        <f t="shared" si="6"/>
        <v>0</v>
      </c>
      <c r="I34" s="109"/>
      <c r="J34" s="13">
        <f>'2nd Qtr'!E34</f>
        <v>0</v>
      </c>
      <c r="K34" s="2">
        <f>'2nd Qtr'!J34</f>
        <v>0</v>
      </c>
      <c r="L34" s="94">
        <f t="shared" si="7"/>
        <v>0</v>
      </c>
      <c r="M34" s="109"/>
      <c r="N34" s="13">
        <f>'3rd Qtr'!E34</f>
        <v>0</v>
      </c>
      <c r="O34" s="13">
        <f>'3rd Qtr'!J34</f>
        <v>0</v>
      </c>
      <c r="P34" s="94">
        <f t="shared" si="8"/>
        <v>0</v>
      </c>
      <c r="Q34" s="109"/>
      <c r="R34" s="13">
        <f>'4th Qtr'!E34</f>
        <v>0</v>
      </c>
      <c r="S34" s="13">
        <f>'4th Qtr'!J34</f>
        <v>0</v>
      </c>
      <c r="T34" s="94">
        <f t="shared" si="9"/>
        <v>0</v>
      </c>
      <c r="U34" s="109"/>
    </row>
    <row r="35" spans="1:21" ht="13.5">
      <c r="A35" s="75" t="str">
        <f>'Annual Cash Flow - Projected'!A35</f>
        <v>     Materials / Supplies / Inventory</v>
      </c>
      <c r="B35" s="45">
        <f>'1st Qtr'!B35</f>
        <v>0</v>
      </c>
      <c r="C35" s="13">
        <f>'1st Qtr'!H35</f>
        <v>0</v>
      </c>
      <c r="D35" s="94">
        <f t="shared" si="5"/>
        <v>0</v>
      </c>
      <c r="E35" s="123"/>
      <c r="F35" s="13">
        <f>'1st Qtr'!F35</f>
        <v>0</v>
      </c>
      <c r="G35" s="2">
        <f>'1st Qtr'!L35</f>
        <v>0</v>
      </c>
      <c r="H35" s="94">
        <f t="shared" si="6"/>
        <v>0</v>
      </c>
      <c r="I35" s="109"/>
      <c r="J35" s="13">
        <f>'2nd Qtr'!E35</f>
        <v>0</v>
      </c>
      <c r="K35" s="2">
        <f>'2nd Qtr'!J35</f>
        <v>0</v>
      </c>
      <c r="L35" s="94">
        <f t="shared" si="7"/>
        <v>0</v>
      </c>
      <c r="M35" s="109"/>
      <c r="N35" s="13">
        <f>'3rd Qtr'!E35</f>
        <v>0</v>
      </c>
      <c r="O35" s="13">
        <f>'3rd Qtr'!J35</f>
        <v>0</v>
      </c>
      <c r="P35" s="94">
        <f t="shared" si="8"/>
        <v>0</v>
      </c>
      <c r="Q35" s="109"/>
      <c r="R35" s="13">
        <f>'4th Qtr'!E35</f>
        <v>0</v>
      </c>
      <c r="S35" s="13">
        <f>'4th Qtr'!J35</f>
        <v>0</v>
      </c>
      <c r="T35" s="94">
        <f t="shared" si="9"/>
        <v>0</v>
      </c>
      <c r="U35" s="109"/>
    </row>
    <row r="36" spans="1:21" ht="13.5">
      <c r="A36" s="75" t="str">
        <f>'Annual Cash Flow - Projected'!A36</f>
        <v>     Professional Devel. &amp; Mtgs.</v>
      </c>
      <c r="B36" s="45">
        <f>'1st Qtr'!B36</f>
        <v>0</v>
      </c>
      <c r="C36" s="13">
        <f>'1st Qtr'!H36</f>
        <v>0</v>
      </c>
      <c r="D36" s="94">
        <f t="shared" si="5"/>
        <v>0</v>
      </c>
      <c r="E36" s="123"/>
      <c r="F36" s="13">
        <f>'1st Qtr'!F36</f>
        <v>0</v>
      </c>
      <c r="G36" s="2">
        <f>'1st Qtr'!L36</f>
        <v>0</v>
      </c>
      <c r="H36" s="94">
        <f t="shared" si="6"/>
        <v>0</v>
      </c>
      <c r="I36" s="109"/>
      <c r="J36" s="13">
        <f>'2nd Qtr'!E36</f>
        <v>0</v>
      </c>
      <c r="K36" s="2">
        <f>'2nd Qtr'!J36</f>
        <v>0</v>
      </c>
      <c r="L36" s="94">
        <f t="shared" si="7"/>
        <v>0</v>
      </c>
      <c r="M36" s="109"/>
      <c r="N36" s="13">
        <f>'3rd Qtr'!E36</f>
        <v>0</v>
      </c>
      <c r="O36" s="13">
        <f>'3rd Qtr'!J36</f>
        <v>0</v>
      </c>
      <c r="P36" s="94">
        <f t="shared" si="8"/>
        <v>0</v>
      </c>
      <c r="Q36" s="109"/>
      <c r="R36" s="13">
        <f>'4th Qtr'!E36</f>
        <v>0</v>
      </c>
      <c r="S36" s="13">
        <f>'4th Qtr'!J36</f>
        <v>0</v>
      </c>
      <c r="T36" s="94">
        <f t="shared" si="9"/>
        <v>0</v>
      </c>
      <c r="U36" s="109"/>
    </row>
    <row r="37" spans="1:21" ht="13.5">
      <c r="A37" s="75" t="str">
        <f>'Annual Cash Flow - Projected'!A37</f>
        <v>     Miscellaneous</v>
      </c>
      <c r="B37" s="46">
        <f>'1st Qtr'!B37</f>
        <v>0</v>
      </c>
      <c r="C37" s="13">
        <f>'1st Qtr'!H37</f>
        <v>0</v>
      </c>
      <c r="D37" s="117">
        <f t="shared" si="5"/>
        <v>0</v>
      </c>
      <c r="E37" s="123"/>
      <c r="F37" s="13">
        <f>'1st Qtr'!F37</f>
        <v>0</v>
      </c>
      <c r="G37" s="2">
        <f>'1st Qtr'!L37</f>
        <v>0</v>
      </c>
      <c r="H37" s="117">
        <f t="shared" si="6"/>
        <v>0</v>
      </c>
      <c r="I37" s="109"/>
      <c r="J37" s="5">
        <f>'2nd Qtr'!E37</f>
        <v>0</v>
      </c>
      <c r="K37" s="2">
        <f>'2nd Qtr'!J37</f>
        <v>0</v>
      </c>
      <c r="L37" s="117">
        <f t="shared" si="7"/>
        <v>0</v>
      </c>
      <c r="M37" s="109"/>
      <c r="N37" s="5">
        <f>'3rd Qtr'!E37</f>
        <v>0</v>
      </c>
      <c r="O37" s="13">
        <f>'3rd Qtr'!J37</f>
        <v>0</v>
      </c>
      <c r="P37" s="117">
        <f t="shared" si="8"/>
        <v>0</v>
      </c>
      <c r="Q37" s="109"/>
      <c r="R37" s="5">
        <f>'4th Qtr'!E37</f>
        <v>0</v>
      </c>
      <c r="S37" s="13">
        <f>'4th Qtr'!J37</f>
        <v>0</v>
      </c>
      <c r="T37" s="117">
        <f t="shared" si="9"/>
        <v>0</v>
      </c>
      <c r="U37" s="109"/>
    </row>
    <row r="38" spans="1:21" ht="15">
      <c r="A38" s="86" t="str">
        <f>'Annual Cash Flow - Projected'!A38</f>
        <v>     Subtotal Fixed Costs</v>
      </c>
      <c r="B38" s="49">
        <f>'1st Qtr'!B38</f>
        <v>0</v>
      </c>
      <c r="C38" s="14">
        <f>'1st Qtr'!H38</f>
        <v>0</v>
      </c>
      <c r="D38" s="120">
        <f t="shared" si="5"/>
        <v>0</v>
      </c>
      <c r="E38" s="123"/>
      <c r="F38" s="14">
        <f>'1st Qtr'!F38</f>
        <v>0</v>
      </c>
      <c r="G38" s="14">
        <f>'1st Qtr'!L38</f>
        <v>0</v>
      </c>
      <c r="H38" s="120">
        <f t="shared" si="6"/>
        <v>0</v>
      </c>
      <c r="I38" s="109"/>
      <c r="J38" s="14">
        <f>'2nd Qtr'!E38</f>
        <v>0</v>
      </c>
      <c r="K38" s="14">
        <f>'2nd Qtr'!J38</f>
        <v>0</v>
      </c>
      <c r="L38" s="120">
        <f t="shared" si="7"/>
        <v>0</v>
      </c>
      <c r="M38" s="109"/>
      <c r="N38" s="14">
        <f>'3rd Qtr'!E38</f>
        <v>0</v>
      </c>
      <c r="O38" s="14">
        <f>'3rd Qtr'!J38</f>
        <v>0</v>
      </c>
      <c r="P38" s="120">
        <f t="shared" si="8"/>
        <v>0</v>
      </c>
      <c r="Q38" s="109"/>
      <c r="R38" s="14">
        <f>'4th Qtr'!E38</f>
        <v>0</v>
      </c>
      <c r="S38" s="14">
        <f>'4th Qtr'!J38</f>
        <v>0</v>
      </c>
      <c r="T38" s="120">
        <f t="shared" si="9"/>
        <v>0</v>
      </c>
      <c r="U38" s="109"/>
    </row>
    <row r="39" spans="1:21" ht="13.5">
      <c r="A39" s="75" t="str">
        <f>'Annual Cash Flow - Projected'!A39</f>
        <v>     Loan Repayment</v>
      </c>
      <c r="B39" s="45">
        <f>'1st Qtr'!B39</f>
        <v>0</v>
      </c>
      <c r="C39" s="13">
        <f>'1st Qtr'!H39</f>
        <v>0</v>
      </c>
      <c r="D39" s="94">
        <f t="shared" si="5"/>
        <v>0</v>
      </c>
      <c r="E39" s="123"/>
      <c r="F39" s="13">
        <f>'1st Qtr'!F39</f>
        <v>0</v>
      </c>
      <c r="G39" s="2">
        <f>'1st Qtr'!L39</f>
        <v>0</v>
      </c>
      <c r="H39" s="94">
        <f t="shared" si="6"/>
        <v>0</v>
      </c>
      <c r="I39" s="109"/>
      <c r="J39" s="13">
        <f>'2nd Qtr'!E39</f>
        <v>0</v>
      </c>
      <c r="K39" s="2">
        <f>'2nd Qtr'!J39</f>
        <v>0</v>
      </c>
      <c r="L39" s="94">
        <f t="shared" si="7"/>
        <v>0</v>
      </c>
      <c r="M39" s="109"/>
      <c r="N39" s="13">
        <f>'3rd Qtr'!E39</f>
        <v>0</v>
      </c>
      <c r="O39" s="13">
        <f>'3rd Qtr'!J39</f>
        <v>0</v>
      </c>
      <c r="P39" s="94">
        <f t="shared" si="8"/>
        <v>0</v>
      </c>
      <c r="Q39" s="109"/>
      <c r="R39" s="13">
        <f>'4th Qtr'!E39</f>
        <v>0</v>
      </c>
      <c r="S39" s="13">
        <f>'4th Qtr'!J39</f>
        <v>0</v>
      </c>
      <c r="T39" s="94">
        <f t="shared" si="9"/>
        <v>0</v>
      </c>
      <c r="U39" s="109"/>
    </row>
    <row r="40" spans="1:21" ht="13.5">
      <c r="A40" s="75" t="str">
        <f>'Annual Cash Flow - Projected'!A40</f>
        <v>     Capital Purchases / Equipment</v>
      </c>
      <c r="B40" s="45">
        <f>'1st Qtr'!B40</f>
        <v>0</v>
      </c>
      <c r="C40" s="13">
        <f>'1st Qtr'!H40</f>
        <v>0</v>
      </c>
      <c r="D40" s="94">
        <f t="shared" si="5"/>
        <v>0</v>
      </c>
      <c r="E40" s="123"/>
      <c r="F40" s="13">
        <f>'1st Qtr'!F40</f>
        <v>0</v>
      </c>
      <c r="G40" s="2">
        <f>'1st Qtr'!L40</f>
        <v>0</v>
      </c>
      <c r="H40" s="94">
        <f t="shared" si="6"/>
        <v>0</v>
      </c>
      <c r="I40" s="109"/>
      <c r="J40" s="13">
        <f>'2nd Qtr'!E40</f>
        <v>0</v>
      </c>
      <c r="K40" s="2">
        <f>'2nd Qtr'!J40</f>
        <v>0</v>
      </c>
      <c r="L40" s="94">
        <f t="shared" si="7"/>
        <v>0</v>
      </c>
      <c r="M40" s="109"/>
      <c r="N40" s="13">
        <f>'3rd Qtr'!E40</f>
        <v>0</v>
      </c>
      <c r="O40" s="13">
        <f>'3rd Qtr'!J40</f>
        <v>0</v>
      </c>
      <c r="P40" s="94">
        <f t="shared" si="8"/>
        <v>0</v>
      </c>
      <c r="Q40" s="109"/>
      <c r="R40" s="13">
        <f>'4th Qtr'!E40</f>
        <v>0</v>
      </c>
      <c r="S40" s="13">
        <f>'4th Qtr'!J40</f>
        <v>0</v>
      </c>
      <c r="T40" s="94">
        <f t="shared" si="9"/>
        <v>0</v>
      </c>
      <c r="U40" s="109"/>
    </row>
    <row r="41" spans="1:21" ht="13.5">
      <c r="A41" s="83" t="str">
        <f>'Annual Cash Flow - Projected'!A41</f>
        <v>     Owner's Withdrawal</v>
      </c>
      <c r="B41" s="46">
        <f>'1st Qtr'!B41</f>
        <v>0</v>
      </c>
      <c r="C41" s="5">
        <f>'1st Qtr'!H41</f>
        <v>0</v>
      </c>
      <c r="D41" s="117">
        <f t="shared" si="5"/>
        <v>0</v>
      </c>
      <c r="E41" s="123"/>
      <c r="F41" s="5">
        <f>'1st Qtr'!F41</f>
        <v>0</v>
      </c>
      <c r="G41" s="5">
        <f>'1st Qtr'!L41</f>
        <v>0</v>
      </c>
      <c r="H41" s="117">
        <f t="shared" si="6"/>
        <v>0</v>
      </c>
      <c r="I41" s="109"/>
      <c r="J41" s="5">
        <f>'2nd Qtr'!E41</f>
        <v>0</v>
      </c>
      <c r="K41" s="5">
        <f>'2nd Qtr'!J41</f>
        <v>0</v>
      </c>
      <c r="L41" s="117">
        <f t="shared" si="7"/>
        <v>0</v>
      </c>
      <c r="M41" s="109"/>
      <c r="N41" s="5">
        <f>'3rd Qtr'!E41</f>
        <v>0</v>
      </c>
      <c r="O41" s="5">
        <f>'3rd Qtr'!J41</f>
        <v>0</v>
      </c>
      <c r="P41" s="117">
        <f t="shared" si="8"/>
        <v>0</v>
      </c>
      <c r="Q41" s="109"/>
      <c r="R41" s="5">
        <f>'4th Qtr'!E41</f>
        <v>0</v>
      </c>
      <c r="S41" s="5">
        <f>'4th Qtr'!J41</f>
        <v>0</v>
      </c>
      <c r="T41" s="117">
        <f t="shared" si="9"/>
        <v>0</v>
      </c>
      <c r="U41" s="109"/>
    </row>
    <row r="42" spans="1:21" ht="15.75" thickBot="1">
      <c r="A42" s="87" t="str">
        <f>'Annual Cash Flow - Projected'!A42</f>
        <v>6.  TOTAL CASH PAID OUT</v>
      </c>
      <c r="B42" s="50">
        <f>'1st Qtr'!B42</f>
        <v>0</v>
      </c>
      <c r="C42" s="15">
        <f>'1st Qtr'!H42</f>
        <v>0</v>
      </c>
      <c r="D42" s="121">
        <f t="shared" si="5"/>
        <v>0</v>
      </c>
      <c r="E42" s="123"/>
      <c r="F42" s="15">
        <f>'1st Qtr'!F42</f>
        <v>0</v>
      </c>
      <c r="G42" s="10">
        <f>'1st Qtr'!L42</f>
        <v>0</v>
      </c>
      <c r="H42" s="121">
        <f t="shared" si="6"/>
        <v>0</v>
      </c>
      <c r="I42" s="109"/>
      <c r="J42" s="15">
        <f>'2nd Qtr'!E42</f>
        <v>0</v>
      </c>
      <c r="K42" s="10">
        <f>'2nd Qtr'!J42</f>
        <v>0</v>
      </c>
      <c r="L42" s="121">
        <f t="shared" si="7"/>
        <v>0</v>
      </c>
      <c r="M42" s="109"/>
      <c r="N42" s="15">
        <f>'3rd Qtr'!E42</f>
        <v>0</v>
      </c>
      <c r="O42" s="10">
        <f>'3rd Qtr'!J42</f>
        <v>0</v>
      </c>
      <c r="P42" s="121">
        <f t="shared" si="8"/>
        <v>0</v>
      </c>
      <c r="Q42" s="109"/>
      <c r="R42" s="15">
        <f>'4th Qtr'!E42</f>
        <v>0</v>
      </c>
      <c r="S42" s="10">
        <f>'4th Qtr'!J42</f>
        <v>0</v>
      </c>
      <c r="T42" s="121">
        <f t="shared" si="9"/>
        <v>0</v>
      </c>
      <c r="U42" s="109"/>
    </row>
    <row r="43" spans="1:21" ht="16.5" thickBot="1" thickTop="1">
      <c r="A43" s="88" t="str">
        <f>'Annual Cash Flow - Projected'!A43</f>
        <v>7.  CASH BALANCE</v>
      </c>
      <c r="B43" s="125">
        <f>'1st Qtr'!B43</f>
        <v>0</v>
      </c>
      <c r="C43" s="16">
        <f>'1st Qtr'!H43</f>
        <v>0</v>
      </c>
      <c r="D43" s="122">
        <f>C43-B43</f>
        <v>0</v>
      </c>
      <c r="E43" s="126"/>
      <c r="F43" s="16">
        <f>'1st Qtr'!F43</f>
        <v>0</v>
      </c>
      <c r="G43" s="16">
        <f>'1st Qtr'!L43</f>
        <v>0</v>
      </c>
      <c r="H43" s="122">
        <f>G43-F43</f>
        <v>0</v>
      </c>
      <c r="I43" s="128"/>
      <c r="J43" s="16">
        <f>'2nd Qtr'!E43</f>
        <v>0</v>
      </c>
      <c r="K43" s="16">
        <f>'2nd Qtr'!J43</f>
        <v>0</v>
      </c>
      <c r="L43" s="122">
        <f>K43-J43</f>
        <v>0</v>
      </c>
      <c r="M43" s="128"/>
      <c r="N43" s="16">
        <f>'3rd Qtr'!E43</f>
        <v>0</v>
      </c>
      <c r="O43" s="16">
        <f>'3rd Qtr'!J43</f>
        <v>0</v>
      </c>
      <c r="P43" s="122">
        <f>O43-N43</f>
        <v>0</v>
      </c>
      <c r="Q43" s="128"/>
      <c r="R43" s="16">
        <f>'4th Qtr'!E43</f>
        <v>0</v>
      </c>
      <c r="S43" s="16">
        <f>'4th Qtr'!J43</f>
        <v>0</v>
      </c>
      <c r="T43" s="122">
        <f>S43-R43</f>
        <v>0</v>
      </c>
      <c r="U43" s="128"/>
    </row>
  </sheetData>
  <printOptions/>
  <pageMargins left="0.41" right="0.37" top="0.77" bottom="0.79" header="0.5" footer="0.5"/>
  <pageSetup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1">
      <selection activeCell="N41" sqref="N41"/>
    </sheetView>
  </sheetViews>
  <sheetFormatPr defaultColWidth="9.140625" defaultRowHeight="12.75"/>
  <sheetData>
    <row r="1" spans="1:15" ht="12.75">
      <c r="A1" s="141"/>
      <c r="B1" s="141"/>
      <c r="C1" s="141"/>
      <c r="D1" s="141"/>
      <c r="E1" s="141"/>
      <c r="F1" s="141"/>
      <c r="G1" s="141" t="s">
        <v>64</v>
      </c>
      <c r="H1" s="141"/>
      <c r="I1" s="141"/>
      <c r="J1" s="141"/>
      <c r="K1" s="141"/>
      <c r="L1" s="141"/>
      <c r="M1" s="141"/>
      <c r="N1" s="141"/>
      <c r="O1" s="141"/>
    </row>
    <row r="2" spans="1:15" ht="12.75">
      <c r="A2" s="141"/>
      <c r="B2" s="142"/>
      <c r="C2" s="141"/>
      <c r="D2" s="141"/>
      <c r="E2" s="141"/>
      <c r="F2" s="141"/>
      <c r="G2" s="141"/>
      <c r="H2" s="141"/>
      <c r="I2" s="143" t="s">
        <v>65</v>
      </c>
      <c r="J2" s="143" t="s">
        <v>66</v>
      </c>
      <c r="K2" s="143" t="s">
        <v>67</v>
      </c>
      <c r="L2" s="143" t="s">
        <v>68</v>
      </c>
      <c r="M2" s="143" t="s">
        <v>69</v>
      </c>
      <c r="N2" s="141"/>
      <c r="O2" s="141"/>
    </row>
    <row r="3" spans="1:15" ht="12.75">
      <c r="A3" s="141"/>
      <c r="B3" s="142" t="s">
        <v>70</v>
      </c>
      <c r="C3" s="141"/>
      <c r="D3" s="141"/>
      <c r="E3" s="141"/>
      <c r="F3" s="141"/>
      <c r="G3" s="141" t="s">
        <v>71</v>
      </c>
      <c r="H3" s="141"/>
      <c r="I3" s="141">
        <f>SUM(D14:O14)</f>
        <v>3928.465574820006</v>
      </c>
      <c r="J3" s="141">
        <f>SUM(D20:O20)</f>
        <v>3187.621331882767</v>
      </c>
      <c r="K3" s="141">
        <f>SUM(D26:O26)</f>
        <v>2381.293195186963</v>
      </c>
      <c r="L3" s="141">
        <f>SUM(D32:O32)</f>
        <v>1503.692984041897</v>
      </c>
      <c r="M3" s="141">
        <f>SUM(D38:O38)</f>
        <v>548.5208952221502</v>
      </c>
      <c r="N3" s="141"/>
      <c r="O3" s="141"/>
    </row>
    <row r="4" spans="1:15" ht="12.75">
      <c r="A4" s="141"/>
      <c r="B4" s="142"/>
      <c r="C4" s="141"/>
      <c r="D4" s="141"/>
      <c r="E4" s="141"/>
      <c r="F4" s="141"/>
      <c r="G4" s="141" t="s">
        <v>72</v>
      </c>
      <c r="H4" s="141"/>
      <c r="I4" s="141">
        <f>SUM(D15:O15)</f>
        <v>8381.453221410713</v>
      </c>
      <c r="J4" s="141">
        <f>SUM(D21:O21)</f>
        <v>9122.29746434795</v>
      </c>
      <c r="K4" s="141">
        <f>SUM(D27:O27)</f>
        <v>9928.625601043756</v>
      </c>
      <c r="L4" s="141">
        <f>SUM(D33:O33)</f>
        <v>10806.225812188819</v>
      </c>
      <c r="M4" s="141">
        <f>SUM(D39:O39)</f>
        <v>11761.397901008568</v>
      </c>
      <c r="N4" s="141"/>
      <c r="O4" s="141"/>
    </row>
    <row r="5" spans="1:15" ht="12.75">
      <c r="A5" s="141"/>
      <c r="B5" s="141"/>
      <c r="C5" s="141"/>
      <c r="D5" s="141"/>
      <c r="E5" s="141"/>
      <c r="F5" s="141"/>
      <c r="G5" s="141" t="s">
        <v>3</v>
      </c>
      <c r="H5" s="141"/>
      <c r="I5" s="141">
        <f>SUM(D16:O16)</f>
        <v>12309.918796230719</v>
      </c>
      <c r="J5" s="141">
        <f>SUM(D22:O22)</f>
        <v>12309.918796230719</v>
      </c>
      <c r="K5" s="141">
        <f>SUM(D28:O28)</f>
        <v>12309.918796230719</v>
      </c>
      <c r="L5" s="141">
        <f>SUM(D34:O34)</f>
        <v>12309.918796230719</v>
      </c>
      <c r="M5" s="141">
        <f>SUM(D40:O40)</f>
        <v>12309.918796230719</v>
      </c>
      <c r="N5" s="141"/>
      <c r="O5" s="141"/>
    </row>
    <row r="6" spans="1:15" ht="12.75">
      <c r="A6" s="141"/>
      <c r="B6" s="141" t="s">
        <v>73</v>
      </c>
      <c r="C6" s="141"/>
      <c r="D6" s="141">
        <v>50000</v>
      </c>
      <c r="E6" s="141"/>
      <c r="F6" s="141"/>
      <c r="G6" s="141" t="s">
        <v>74</v>
      </c>
      <c r="H6" s="141"/>
      <c r="I6" s="141">
        <f>+I3</f>
        <v>3928.465574820006</v>
      </c>
      <c r="J6" s="141">
        <f aca="true" t="shared" si="0" ref="J6:M7">+J3+I6</f>
        <v>7116.086906702773</v>
      </c>
      <c r="K6" s="141">
        <f t="shared" si="0"/>
        <v>9497.380101889736</v>
      </c>
      <c r="L6" s="141">
        <f t="shared" si="0"/>
        <v>11001.073085931632</v>
      </c>
      <c r="M6" s="141">
        <f t="shared" si="0"/>
        <v>11549.593981153783</v>
      </c>
      <c r="N6" s="141"/>
      <c r="O6" s="141"/>
    </row>
    <row r="7" spans="1:15" ht="12.75">
      <c r="A7" s="141"/>
      <c r="B7" s="141" t="s">
        <v>75</v>
      </c>
      <c r="C7" s="141"/>
      <c r="D7" s="144">
        <v>0.085</v>
      </c>
      <c r="E7" s="141"/>
      <c r="F7" s="141"/>
      <c r="G7" s="141" t="s">
        <v>76</v>
      </c>
      <c r="H7" s="141"/>
      <c r="I7" s="141">
        <f>+I4</f>
        <v>8381.453221410713</v>
      </c>
      <c r="J7" s="141">
        <f t="shared" si="0"/>
        <v>17503.750685758663</v>
      </c>
      <c r="K7" s="141">
        <f t="shared" si="0"/>
        <v>27432.37628680242</v>
      </c>
      <c r="L7" s="141">
        <f t="shared" si="0"/>
        <v>38238.602098991236</v>
      </c>
      <c r="M7" s="141">
        <f t="shared" si="0"/>
        <v>49999.9999999998</v>
      </c>
      <c r="N7" s="141"/>
      <c r="O7" s="141"/>
    </row>
    <row r="8" spans="1:15" ht="12.75">
      <c r="A8" s="141"/>
      <c r="B8" s="141" t="s">
        <v>77</v>
      </c>
      <c r="C8" s="141"/>
      <c r="D8" s="141">
        <v>5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</row>
    <row r="9" spans="1:15" ht="12.75">
      <c r="A9" s="141"/>
      <c r="B9" s="141" t="s">
        <v>78</v>
      </c>
      <c r="C9" s="141"/>
      <c r="D9" s="145">
        <f>PMT(D7/12,D8*12,D6)</f>
        <v>-1025.82656635256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</row>
    <row r="10" spans="1:15" ht="12.7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</row>
    <row r="11" spans="1:15" ht="12.7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</row>
    <row r="12" spans="1:15" ht="12.75">
      <c r="A12" s="141"/>
      <c r="B12" s="141"/>
      <c r="C12" s="141"/>
      <c r="D12" s="146">
        <v>1</v>
      </c>
      <c r="E12" s="146">
        <f>+D12+1</f>
        <v>2</v>
      </c>
      <c r="F12" s="146">
        <f aca="true" t="shared" si="1" ref="F12:O12">+E12+1</f>
        <v>3</v>
      </c>
      <c r="G12" s="146">
        <f t="shared" si="1"/>
        <v>4</v>
      </c>
      <c r="H12" s="146">
        <f t="shared" si="1"/>
        <v>5</v>
      </c>
      <c r="I12" s="146">
        <f t="shared" si="1"/>
        <v>6</v>
      </c>
      <c r="J12" s="146">
        <f t="shared" si="1"/>
        <v>7</v>
      </c>
      <c r="K12" s="146">
        <f t="shared" si="1"/>
        <v>8</v>
      </c>
      <c r="L12" s="146">
        <f t="shared" si="1"/>
        <v>9</v>
      </c>
      <c r="M12" s="146">
        <f t="shared" si="1"/>
        <v>10</v>
      </c>
      <c r="N12" s="146">
        <f t="shared" si="1"/>
        <v>11</v>
      </c>
      <c r="O12" s="146">
        <f t="shared" si="1"/>
        <v>12</v>
      </c>
    </row>
    <row r="13" spans="1:15" ht="12.75">
      <c r="A13" s="141"/>
      <c r="B13" s="141" t="s">
        <v>79</v>
      </c>
      <c r="C13" s="141"/>
      <c r="D13" s="141">
        <f>+D6</f>
        <v>50000</v>
      </c>
      <c r="E13" s="141">
        <f>+D13-D15</f>
        <v>49328.340100314104</v>
      </c>
      <c r="F13" s="141">
        <f aca="true" t="shared" si="2" ref="F13:O13">+E13-E15</f>
        <v>48651.9226096721</v>
      </c>
      <c r="G13" s="141">
        <f t="shared" si="2"/>
        <v>47970.71382847139</v>
      </c>
      <c r="H13" s="141">
        <f t="shared" si="2"/>
        <v>47284.679818403834</v>
      </c>
      <c r="I13" s="141">
        <f t="shared" si="2"/>
        <v>46593.78640076497</v>
      </c>
      <c r="J13" s="141">
        <f t="shared" si="2"/>
        <v>45897.99915475116</v>
      </c>
      <c r="K13" s="141">
        <f t="shared" si="2"/>
        <v>45197.28341574475</v>
      </c>
      <c r="L13" s="141">
        <f t="shared" si="2"/>
        <v>44491.60427358705</v>
      </c>
      <c r="M13" s="141">
        <f t="shared" si="2"/>
        <v>43780.92657083907</v>
      </c>
      <c r="N13" s="141">
        <f t="shared" si="2"/>
        <v>43065.21490102995</v>
      </c>
      <c r="O13" s="141">
        <f t="shared" si="2"/>
        <v>42344.43360689301</v>
      </c>
    </row>
    <row r="14" spans="1:15" ht="12.75">
      <c r="A14" s="141"/>
      <c r="B14" s="141" t="s">
        <v>80</v>
      </c>
      <c r="C14" s="141"/>
      <c r="D14" s="141">
        <f>+D13*($D$7/12)</f>
        <v>354.1666666666667</v>
      </c>
      <c r="E14" s="141">
        <f aca="true" t="shared" si="3" ref="E14:O14">+E13*($D$7/12)</f>
        <v>349.4090757105583</v>
      </c>
      <c r="F14" s="141">
        <f t="shared" si="3"/>
        <v>344.6177851518441</v>
      </c>
      <c r="G14" s="141">
        <f t="shared" si="3"/>
        <v>339.7925562850057</v>
      </c>
      <c r="H14" s="141">
        <f t="shared" si="3"/>
        <v>334.93314871369387</v>
      </c>
      <c r="I14" s="141">
        <f t="shared" si="3"/>
        <v>330.0393203387519</v>
      </c>
      <c r="J14" s="141">
        <f t="shared" si="3"/>
        <v>325.11082734615405</v>
      </c>
      <c r="K14" s="141">
        <f t="shared" si="3"/>
        <v>320.1474241948587</v>
      </c>
      <c r="L14" s="141">
        <f t="shared" si="3"/>
        <v>315.14886360457496</v>
      </c>
      <c r="M14" s="141">
        <f t="shared" si="3"/>
        <v>310.1148965434434</v>
      </c>
      <c r="N14" s="141">
        <f t="shared" si="3"/>
        <v>305.0452722156288</v>
      </c>
      <c r="O14" s="141">
        <f t="shared" si="3"/>
        <v>299.9397380488255</v>
      </c>
    </row>
    <row r="15" spans="1:15" ht="12.75">
      <c r="A15" s="141"/>
      <c r="B15" s="141" t="s">
        <v>81</v>
      </c>
      <c r="C15" s="141"/>
      <c r="D15" s="141">
        <f>+D16-D14</f>
        <v>671.6598996858932</v>
      </c>
      <c r="E15" s="141">
        <f aca="true" t="shared" si="4" ref="E15:O15">+E16-E14</f>
        <v>676.4174906420017</v>
      </c>
      <c r="F15" s="141">
        <f t="shared" si="4"/>
        <v>681.2087812007157</v>
      </c>
      <c r="G15" s="141">
        <f t="shared" si="4"/>
        <v>686.0340100675542</v>
      </c>
      <c r="H15" s="141">
        <f t="shared" si="4"/>
        <v>690.893417638866</v>
      </c>
      <c r="I15" s="141">
        <f t="shared" si="4"/>
        <v>695.787246013808</v>
      </c>
      <c r="J15" s="141">
        <f t="shared" si="4"/>
        <v>700.7157390064058</v>
      </c>
      <c r="K15" s="141">
        <f t="shared" si="4"/>
        <v>705.6791421577012</v>
      </c>
      <c r="L15" s="141">
        <f t="shared" si="4"/>
        <v>710.677702747985</v>
      </c>
      <c r="M15" s="141">
        <f t="shared" si="4"/>
        <v>715.7116698091165</v>
      </c>
      <c r="N15" s="141">
        <f t="shared" si="4"/>
        <v>720.7812941369311</v>
      </c>
      <c r="O15" s="141">
        <f t="shared" si="4"/>
        <v>725.8868283037343</v>
      </c>
    </row>
    <row r="16" spans="1:15" ht="12.75">
      <c r="A16" s="141"/>
      <c r="B16" s="141" t="s">
        <v>82</v>
      </c>
      <c r="C16" s="141"/>
      <c r="D16" s="141">
        <f>-D9</f>
        <v>1025.82656635256</v>
      </c>
      <c r="E16" s="141">
        <f>-D9</f>
        <v>1025.82656635256</v>
      </c>
      <c r="F16" s="141">
        <f>-D9</f>
        <v>1025.82656635256</v>
      </c>
      <c r="G16" s="141">
        <f>-D9</f>
        <v>1025.82656635256</v>
      </c>
      <c r="H16" s="141">
        <f>-D9</f>
        <v>1025.82656635256</v>
      </c>
      <c r="I16" s="141">
        <f>-D9</f>
        <v>1025.82656635256</v>
      </c>
      <c r="J16" s="141">
        <f>-D9</f>
        <v>1025.82656635256</v>
      </c>
      <c r="K16" s="141">
        <f>-D9</f>
        <v>1025.82656635256</v>
      </c>
      <c r="L16" s="141">
        <f>-D9</f>
        <v>1025.82656635256</v>
      </c>
      <c r="M16" s="141">
        <f>-D9</f>
        <v>1025.82656635256</v>
      </c>
      <c r="N16" s="141">
        <f>-D9</f>
        <v>1025.82656635256</v>
      </c>
      <c r="O16" s="141">
        <f>-D9</f>
        <v>1025.82656635256</v>
      </c>
    </row>
    <row r="17" spans="1:15" ht="12.7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</row>
    <row r="18" spans="1:15" ht="12.75">
      <c r="A18" s="141"/>
      <c r="B18" s="141"/>
      <c r="C18" s="141"/>
      <c r="D18" s="146">
        <f>+O12+1</f>
        <v>13</v>
      </c>
      <c r="E18" s="146">
        <f>+D18+1</f>
        <v>14</v>
      </c>
      <c r="F18" s="146">
        <f aca="true" t="shared" si="5" ref="F18:O18">+E18+1</f>
        <v>15</v>
      </c>
      <c r="G18" s="146">
        <f t="shared" si="5"/>
        <v>16</v>
      </c>
      <c r="H18" s="146">
        <f t="shared" si="5"/>
        <v>17</v>
      </c>
      <c r="I18" s="146">
        <f t="shared" si="5"/>
        <v>18</v>
      </c>
      <c r="J18" s="146">
        <f t="shared" si="5"/>
        <v>19</v>
      </c>
      <c r="K18" s="146">
        <f t="shared" si="5"/>
        <v>20</v>
      </c>
      <c r="L18" s="146">
        <f t="shared" si="5"/>
        <v>21</v>
      </c>
      <c r="M18" s="146">
        <f t="shared" si="5"/>
        <v>22</v>
      </c>
      <c r="N18" s="146">
        <f t="shared" si="5"/>
        <v>23</v>
      </c>
      <c r="O18" s="146">
        <f t="shared" si="5"/>
        <v>24</v>
      </c>
    </row>
    <row r="19" spans="1:15" ht="12.75">
      <c r="A19" s="141"/>
      <c r="B19" s="141" t="s">
        <v>79</v>
      </c>
      <c r="C19" s="141"/>
      <c r="D19" s="141">
        <f>+O13-O15</f>
        <v>41618.546778589276</v>
      </c>
      <c r="E19" s="141">
        <f>+D19-D21</f>
        <v>40887.51825191839</v>
      </c>
      <c r="F19" s="141">
        <f aca="true" t="shared" si="6" ref="F19:O19">+E19-E21</f>
        <v>40151.311606516916</v>
      </c>
      <c r="G19" s="141">
        <f t="shared" si="6"/>
        <v>39409.89016404385</v>
      </c>
      <c r="H19" s="141">
        <f t="shared" si="6"/>
        <v>38663.21698635327</v>
      </c>
      <c r="I19" s="141">
        <f t="shared" si="6"/>
        <v>37911.25487365405</v>
      </c>
      <c r="J19" s="141">
        <f t="shared" si="6"/>
        <v>37153.96636265654</v>
      </c>
      <c r="K19" s="141">
        <f t="shared" si="6"/>
        <v>36391.31372470613</v>
      </c>
      <c r="L19" s="141">
        <f t="shared" si="6"/>
        <v>35623.25896390357</v>
      </c>
      <c r="M19" s="141">
        <f t="shared" si="6"/>
        <v>34849.763815212</v>
      </c>
      <c r="N19" s="141">
        <f t="shared" si="6"/>
        <v>34070.78974255052</v>
      </c>
      <c r="O19" s="141">
        <f t="shared" si="6"/>
        <v>33286.29793687436</v>
      </c>
    </row>
    <row r="20" spans="1:15" ht="12.75">
      <c r="A20" s="141"/>
      <c r="B20" s="141" t="s">
        <v>80</v>
      </c>
      <c r="C20" s="141"/>
      <c r="D20" s="141">
        <f>+D19*($D$7/12)</f>
        <v>294.7980396816741</v>
      </c>
      <c r="E20" s="141">
        <f aca="true" t="shared" si="7" ref="E20:O20">+E19*($D$7/12)</f>
        <v>289.6199209510886</v>
      </c>
      <c r="F20" s="141">
        <f t="shared" si="7"/>
        <v>284.40512387949485</v>
      </c>
      <c r="G20" s="141">
        <f t="shared" si="7"/>
        <v>279.15338866197726</v>
      </c>
      <c r="H20" s="141">
        <f t="shared" si="7"/>
        <v>273.86445365333566</v>
      </c>
      <c r="I20" s="141">
        <f t="shared" si="7"/>
        <v>268.53805535504955</v>
      </c>
      <c r="J20" s="141">
        <f t="shared" si="7"/>
        <v>263.1739284021505</v>
      </c>
      <c r="K20" s="141">
        <f t="shared" si="7"/>
        <v>257.7718055500018</v>
      </c>
      <c r="L20" s="141">
        <f t="shared" si="7"/>
        <v>252.33141766098365</v>
      </c>
      <c r="M20" s="141">
        <f t="shared" si="7"/>
        <v>246.85249369108502</v>
      </c>
      <c r="N20" s="141">
        <f t="shared" si="7"/>
        <v>241.33476067639955</v>
      </c>
      <c r="O20" s="141">
        <f t="shared" si="7"/>
        <v>235.77794371952675</v>
      </c>
    </row>
    <row r="21" spans="1:15" ht="12.75">
      <c r="A21" s="141"/>
      <c r="B21" s="141" t="s">
        <v>81</v>
      </c>
      <c r="C21" s="141"/>
      <c r="D21" s="141">
        <f>+D22-D20</f>
        <v>731.0285266708859</v>
      </c>
      <c r="E21" s="141">
        <f aca="true" t="shared" si="8" ref="E21:O21">+E22-E20</f>
        <v>736.2066454014713</v>
      </c>
      <c r="F21" s="141">
        <f t="shared" si="8"/>
        <v>741.4214424730651</v>
      </c>
      <c r="G21" s="141">
        <f t="shared" si="8"/>
        <v>746.6731776905826</v>
      </c>
      <c r="H21" s="141">
        <f t="shared" si="8"/>
        <v>751.9621126992242</v>
      </c>
      <c r="I21" s="141">
        <f t="shared" si="8"/>
        <v>757.2885109975103</v>
      </c>
      <c r="J21" s="141">
        <f t="shared" si="8"/>
        <v>762.6526379504094</v>
      </c>
      <c r="K21" s="141">
        <f t="shared" si="8"/>
        <v>768.0547608025581</v>
      </c>
      <c r="L21" s="141">
        <f t="shared" si="8"/>
        <v>773.4951486915762</v>
      </c>
      <c r="M21" s="141">
        <f t="shared" si="8"/>
        <v>778.9740726614749</v>
      </c>
      <c r="N21" s="141">
        <f t="shared" si="8"/>
        <v>784.4918056761603</v>
      </c>
      <c r="O21" s="141">
        <f t="shared" si="8"/>
        <v>790.0486226330331</v>
      </c>
    </row>
    <row r="22" spans="1:15" ht="12.75">
      <c r="A22" s="141"/>
      <c r="B22" s="141" t="s">
        <v>82</v>
      </c>
      <c r="C22" s="141"/>
      <c r="D22" s="145">
        <f>-D9</f>
        <v>1025.82656635256</v>
      </c>
      <c r="E22" s="145">
        <f>-D9</f>
        <v>1025.82656635256</v>
      </c>
      <c r="F22" s="145">
        <f>-D9</f>
        <v>1025.82656635256</v>
      </c>
      <c r="G22" s="145">
        <f>-D9</f>
        <v>1025.82656635256</v>
      </c>
      <c r="H22" s="145">
        <f>-D9</f>
        <v>1025.82656635256</v>
      </c>
      <c r="I22" s="145">
        <f>-D9</f>
        <v>1025.82656635256</v>
      </c>
      <c r="J22" s="145">
        <f>-D9</f>
        <v>1025.82656635256</v>
      </c>
      <c r="K22" s="145">
        <f>-D9</f>
        <v>1025.82656635256</v>
      </c>
      <c r="L22" s="145">
        <f>-D9</f>
        <v>1025.82656635256</v>
      </c>
      <c r="M22" s="145">
        <f>-D9</f>
        <v>1025.82656635256</v>
      </c>
      <c r="N22" s="145">
        <f>-D9</f>
        <v>1025.82656635256</v>
      </c>
      <c r="O22" s="145">
        <f>-D9</f>
        <v>1025.82656635256</v>
      </c>
    </row>
    <row r="23" spans="1:15" ht="12.7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</row>
    <row r="24" spans="1:15" ht="12.75">
      <c r="A24" s="141"/>
      <c r="B24" s="141"/>
      <c r="C24" s="141"/>
      <c r="D24" s="146">
        <f>+O18+1</f>
        <v>25</v>
      </c>
      <c r="E24" s="146">
        <f>+D24+1</f>
        <v>26</v>
      </c>
      <c r="F24" s="146">
        <f aca="true" t="shared" si="9" ref="F24:O24">+E24+1</f>
        <v>27</v>
      </c>
      <c r="G24" s="146">
        <f t="shared" si="9"/>
        <v>28</v>
      </c>
      <c r="H24" s="146">
        <f t="shared" si="9"/>
        <v>29</v>
      </c>
      <c r="I24" s="146">
        <f t="shared" si="9"/>
        <v>30</v>
      </c>
      <c r="J24" s="146">
        <f t="shared" si="9"/>
        <v>31</v>
      </c>
      <c r="K24" s="146">
        <f t="shared" si="9"/>
        <v>32</v>
      </c>
      <c r="L24" s="146">
        <f t="shared" si="9"/>
        <v>33</v>
      </c>
      <c r="M24" s="146">
        <f t="shared" si="9"/>
        <v>34</v>
      </c>
      <c r="N24" s="146">
        <f t="shared" si="9"/>
        <v>35</v>
      </c>
      <c r="O24" s="146">
        <f t="shared" si="9"/>
        <v>36</v>
      </c>
    </row>
    <row r="25" spans="1:15" ht="12.75">
      <c r="A25" s="141"/>
      <c r="B25" s="141" t="s">
        <v>79</v>
      </c>
      <c r="C25" s="141"/>
      <c r="D25" s="141">
        <f>+O19-O21</f>
        <v>32496.24931424133</v>
      </c>
      <c r="E25" s="141">
        <f>+D25-D27</f>
        <v>31700.604513864644</v>
      </c>
      <c r="F25" s="141">
        <f aca="true" t="shared" si="10" ref="F25:O25">+E25-E27</f>
        <v>30899.32389615196</v>
      </c>
      <c r="G25" s="141">
        <f t="shared" si="10"/>
        <v>30092.367540730476</v>
      </c>
      <c r="H25" s="141">
        <f t="shared" si="10"/>
        <v>29279.69524445809</v>
      </c>
      <c r="I25" s="141">
        <f t="shared" si="10"/>
        <v>28461.266519420442</v>
      </c>
      <c r="J25" s="141">
        <f t="shared" si="10"/>
        <v>27637.040590913777</v>
      </c>
      <c r="K25" s="141">
        <f t="shared" si="10"/>
        <v>26806.976395413523</v>
      </c>
      <c r="L25" s="141">
        <f t="shared" si="10"/>
        <v>25971.032578528477</v>
      </c>
      <c r="M25" s="141">
        <f t="shared" si="10"/>
        <v>25129.167492940494</v>
      </c>
      <c r="N25" s="141">
        <f t="shared" si="10"/>
        <v>24281.339196329598</v>
      </c>
      <c r="O25" s="141">
        <f t="shared" si="10"/>
        <v>23427.505449284374</v>
      </c>
    </row>
    <row r="26" spans="1:15" ht="12.75">
      <c r="A26" s="141"/>
      <c r="B26" s="141" t="s">
        <v>80</v>
      </c>
      <c r="C26" s="141"/>
      <c r="D26" s="141">
        <f>+D25*($D$7/12)</f>
        <v>230.1817659758761</v>
      </c>
      <c r="E26" s="141">
        <f aca="true" t="shared" si="11" ref="E26:O26">+E25*($D$7/12)</f>
        <v>224.54594863987458</v>
      </c>
      <c r="F26" s="141">
        <f t="shared" si="11"/>
        <v>218.8702109310764</v>
      </c>
      <c r="G26" s="141">
        <f t="shared" si="11"/>
        <v>213.15427008017423</v>
      </c>
      <c r="H26" s="141">
        <f t="shared" si="11"/>
        <v>207.3978413149115</v>
      </c>
      <c r="I26" s="141">
        <f t="shared" si="11"/>
        <v>201.60063784589482</v>
      </c>
      <c r="J26" s="141">
        <f t="shared" si="11"/>
        <v>195.76237085230593</v>
      </c>
      <c r="K26" s="141">
        <f t="shared" si="11"/>
        <v>189.88274946751247</v>
      </c>
      <c r="L26" s="141">
        <f t="shared" si="11"/>
        <v>183.96148076457672</v>
      </c>
      <c r="M26" s="141">
        <f t="shared" si="11"/>
        <v>177.99826974166186</v>
      </c>
      <c r="N26" s="141">
        <f t="shared" si="11"/>
        <v>171.99281930733466</v>
      </c>
      <c r="O26" s="141">
        <f t="shared" si="11"/>
        <v>165.94483026576432</v>
      </c>
    </row>
    <row r="27" spans="1:15" ht="12.75">
      <c r="A27" s="141"/>
      <c r="B27" s="141" t="s">
        <v>81</v>
      </c>
      <c r="C27" s="141"/>
      <c r="D27" s="141">
        <f>+D28-D26</f>
        <v>795.6448003766839</v>
      </c>
      <c r="E27" s="141">
        <f aca="true" t="shared" si="12" ref="E27:O27">+E28-E26</f>
        <v>801.2806177126853</v>
      </c>
      <c r="F27" s="141">
        <f t="shared" si="12"/>
        <v>806.9563554214835</v>
      </c>
      <c r="G27" s="141">
        <f t="shared" si="12"/>
        <v>812.6722962723857</v>
      </c>
      <c r="H27" s="141">
        <f t="shared" si="12"/>
        <v>818.4287250376484</v>
      </c>
      <c r="I27" s="141">
        <f t="shared" si="12"/>
        <v>824.225928506665</v>
      </c>
      <c r="J27" s="141">
        <f t="shared" si="12"/>
        <v>830.064195500254</v>
      </c>
      <c r="K27" s="141">
        <f t="shared" si="12"/>
        <v>835.9438168850475</v>
      </c>
      <c r="L27" s="141">
        <f t="shared" si="12"/>
        <v>841.8650855879832</v>
      </c>
      <c r="M27" s="141">
        <f t="shared" si="12"/>
        <v>847.8282966108981</v>
      </c>
      <c r="N27" s="141">
        <f t="shared" si="12"/>
        <v>853.8337470452252</v>
      </c>
      <c r="O27" s="141">
        <f t="shared" si="12"/>
        <v>859.8817360867956</v>
      </c>
    </row>
    <row r="28" spans="1:15" ht="12.75">
      <c r="A28" s="141"/>
      <c r="B28" s="141" t="s">
        <v>82</v>
      </c>
      <c r="C28" s="141"/>
      <c r="D28" s="145">
        <f>-D9</f>
        <v>1025.82656635256</v>
      </c>
      <c r="E28" s="145">
        <f>-D9</f>
        <v>1025.82656635256</v>
      </c>
      <c r="F28" s="145">
        <f>-D9</f>
        <v>1025.82656635256</v>
      </c>
      <c r="G28" s="145">
        <f>-D9</f>
        <v>1025.82656635256</v>
      </c>
      <c r="H28" s="145">
        <f>-D9</f>
        <v>1025.82656635256</v>
      </c>
      <c r="I28" s="145">
        <f>-D9</f>
        <v>1025.82656635256</v>
      </c>
      <c r="J28" s="145">
        <f>-D9</f>
        <v>1025.82656635256</v>
      </c>
      <c r="K28" s="145">
        <f>-D9</f>
        <v>1025.82656635256</v>
      </c>
      <c r="L28" s="145">
        <f>-D9</f>
        <v>1025.82656635256</v>
      </c>
      <c r="M28" s="145">
        <f>-D9</f>
        <v>1025.82656635256</v>
      </c>
      <c r="N28" s="145">
        <f>-D9</f>
        <v>1025.82656635256</v>
      </c>
      <c r="O28" s="145">
        <f>-D9</f>
        <v>1025.82656635256</v>
      </c>
    </row>
    <row r="29" spans="1:15" ht="12.7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ht="12.75">
      <c r="A30" s="141"/>
      <c r="B30" s="141"/>
      <c r="C30" s="141"/>
      <c r="D30" s="146">
        <f>+O24+1</f>
        <v>37</v>
      </c>
      <c r="E30" s="146">
        <f>+D30+1</f>
        <v>38</v>
      </c>
      <c r="F30" s="146">
        <f aca="true" t="shared" si="13" ref="F30:O30">+E30+1</f>
        <v>39</v>
      </c>
      <c r="G30" s="146">
        <f t="shared" si="13"/>
        <v>40</v>
      </c>
      <c r="H30" s="146">
        <f t="shared" si="13"/>
        <v>41</v>
      </c>
      <c r="I30" s="146">
        <f t="shared" si="13"/>
        <v>42</v>
      </c>
      <c r="J30" s="146">
        <f t="shared" si="13"/>
        <v>43</v>
      </c>
      <c r="K30" s="146">
        <f t="shared" si="13"/>
        <v>44</v>
      </c>
      <c r="L30" s="146">
        <f t="shared" si="13"/>
        <v>45</v>
      </c>
      <c r="M30" s="146">
        <f t="shared" si="13"/>
        <v>46</v>
      </c>
      <c r="N30" s="146">
        <f t="shared" si="13"/>
        <v>47</v>
      </c>
      <c r="O30" s="146">
        <f t="shared" si="13"/>
        <v>48</v>
      </c>
    </row>
    <row r="31" spans="1:15" ht="12.75">
      <c r="A31" s="141"/>
      <c r="B31" s="141" t="s">
        <v>79</v>
      </c>
      <c r="C31" s="141"/>
      <c r="D31" s="141">
        <f>+O25-O27</f>
        <v>22567.62371319758</v>
      </c>
      <c r="E31" s="141">
        <f>+D31-D33</f>
        <v>21701.651148146837</v>
      </c>
      <c r="F31" s="141">
        <f aca="true" t="shared" si="14" ref="F31:O31">+E31-E33</f>
        <v>20829.544610760317</v>
      </c>
      <c r="G31" s="141">
        <f t="shared" si="14"/>
        <v>19951.260652067307</v>
      </c>
      <c r="H31" s="141">
        <f t="shared" si="14"/>
        <v>19066.755515333556</v>
      </c>
      <c r="I31" s="141">
        <f t="shared" si="14"/>
        <v>18175.985133881277</v>
      </c>
      <c r="J31" s="141">
        <f t="shared" si="14"/>
        <v>17278.905128893708</v>
      </c>
      <c r="K31" s="141">
        <f t="shared" si="14"/>
        <v>16375.470807204145</v>
      </c>
      <c r="L31" s="141">
        <f t="shared" si="14"/>
        <v>15465.637159069282</v>
      </c>
      <c r="M31" s="141">
        <f t="shared" si="14"/>
        <v>14549.358855926796</v>
      </c>
      <c r="N31" s="141">
        <f t="shared" si="14"/>
        <v>13626.59024813705</v>
      </c>
      <c r="O31" s="141">
        <f t="shared" si="14"/>
        <v>12697.285362708795</v>
      </c>
    </row>
    <row r="32" spans="1:15" ht="12.75">
      <c r="A32" s="141"/>
      <c r="B32" s="141" t="s">
        <v>80</v>
      </c>
      <c r="C32" s="141"/>
      <c r="D32" s="141">
        <f>+D31*($D$7/12)</f>
        <v>159.8540013018162</v>
      </c>
      <c r="E32" s="141">
        <f aca="true" t="shared" si="15" ref="E32:O32">+E31*($D$7/12)</f>
        <v>153.7200289660401</v>
      </c>
      <c r="F32" s="141">
        <f t="shared" si="15"/>
        <v>147.54260765955226</v>
      </c>
      <c r="G32" s="141">
        <f t="shared" si="15"/>
        <v>141.3214296188101</v>
      </c>
      <c r="H32" s="141">
        <f t="shared" si="15"/>
        <v>135.05618490027936</v>
      </c>
      <c r="I32" s="141">
        <f t="shared" si="15"/>
        <v>128.74656136499237</v>
      </c>
      <c r="J32" s="141">
        <f t="shared" si="15"/>
        <v>122.3922446629971</v>
      </c>
      <c r="K32" s="141">
        <f t="shared" si="15"/>
        <v>115.99291821769603</v>
      </c>
      <c r="L32" s="141">
        <f t="shared" si="15"/>
        <v>109.54826321007408</v>
      </c>
      <c r="M32" s="141">
        <f t="shared" si="15"/>
        <v>103.0579585628148</v>
      </c>
      <c r="N32" s="141">
        <f t="shared" si="15"/>
        <v>96.5216809243041</v>
      </c>
      <c r="O32" s="141">
        <f t="shared" si="15"/>
        <v>89.93910465252064</v>
      </c>
    </row>
    <row r="33" spans="1:15" ht="12.75">
      <c r="A33" s="141"/>
      <c r="B33" s="141" t="s">
        <v>81</v>
      </c>
      <c r="C33" s="141"/>
      <c r="D33" s="141">
        <f>+D34-D32</f>
        <v>865.9725650507437</v>
      </c>
      <c r="E33" s="141">
        <f aca="true" t="shared" si="16" ref="E33:O33">+E34-E32</f>
        <v>872.1065373865198</v>
      </c>
      <c r="F33" s="141">
        <f t="shared" si="16"/>
        <v>878.2839586930077</v>
      </c>
      <c r="G33" s="141">
        <f t="shared" si="16"/>
        <v>884.5051367337499</v>
      </c>
      <c r="H33" s="141">
        <f t="shared" si="16"/>
        <v>890.7703814522805</v>
      </c>
      <c r="I33" s="141">
        <f t="shared" si="16"/>
        <v>897.0800049875675</v>
      </c>
      <c r="J33" s="141">
        <f t="shared" si="16"/>
        <v>903.4343216895628</v>
      </c>
      <c r="K33" s="141">
        <f t="shared" si="16"/>
        <v>909.8336481348639</v>
      </c>
      <c r="L33" s="141">
        <f t="shared" si="16"/>
        <v>916.2783031424858</v>
      </c>
      <c r="M33" s="141">
        <f t="shared" si="16"/>
        <v>922.7686077897451</v>
      </c>
      <c r="N33" s="141">
        <f t="shared" si="16"/>
        <v>929.3048854282558</v>
      </c>
      <c r="O33" s="141">
        <f t="shared" si="16"/>
        <v>935.8874617000392</v>
      </c>
    </row>
    <row r="34" spans="1:15" ht="12.75">
      <c r="A34" s="141"/>
      <c r="B34" s="141" t="s">
        <v>82</v>
      </c>
      <c r="C34" s="141"/>
      <c r="D34" s="145">
        <f>-D9</f>
        <v>1025.82656635256</v>
      </c>
      <c r="E34" s="145">
        <f>-D9</f>
        <v>1025.82656635256</v>
      </c>
      <c r="F34" s="145">
        <f>-D9</f>
        <v>1025.82656635256</v>
      </c>
      <c r="G34" s="145">
        <f>-D9</f>
        <v>1025.82656635256</v>
      </c>
      <c r="H34" s="145">
        <f>-D9</f>
        <v>1025.82656635256</v>
      </c>
      <c r="I34" s="145">
        <f>-D9</f>
        <v>1025.82656635256</v>
      </c>
      <c r="J34" s="145">
        <f>-D9</f>
        <v>1025.82656635256</v>
      </c>
      <c r="K34" s="145">
        <f>-D9</f>
        <v>1025.82656635256</v>
      </c>
      <c r="L34" s="145">
        <f>-D9</f>
        <v>1025.82656635256</v>
      </c>
      <c r="M34" s="145">
        <f>-D9</f>
        <v>1025.82656635256</v>
      </c>
      <c r="N34" s="145">
        <f>-D9</f>
        <v>1025.82656635256</v>
      </c>
      <c r="O34" s="145">
        <f>-D9</f>
        <v>1025.82656635256</v>
      </c>
    </row>
    <row r="35" spans="1:15" ht="12.7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</row>
    <row r="36" spans="1:15" ht="12.75">
      <c r="A36" s="141"/>
      <c r="B36" s="141"/>
      <c r="C36" s="141"/>
      <c r="D36" s="146">
        <f>+O30+1</f>
        <v>49</v>
      </c>
      <c r="E36" s="146">
        <f>+D36+1</f>
        <v>50</v>
      </c>
      <c r="F36" s="146">
        <f aca="true" t="shared" si="17" ref="F36:O36">+E36+1</f>
        <v>51</v>
      </c>
      <c r="G36" s="146">
        <f t="shared" si="17"/>
        <v>52</v>
      </c>
      <c r="H36" s="146">
        <f t="shared" si="17"/>
        <v>53</v>
      </c>
      <c r="I36" s="146">
        <f t="shared" si="17"/>
        <v>54</v>
      </c>
      <c r="J36" s="146">
        <f t="shared" si="17"/>
        <v>55</v>
      </c>
      <c r="K36" s="146">
        <f t="shared" si="17"/>
        <v>56</v>
      </c>
      <c r="L36" s="146">
        <f t="shared" si="17"/>
        <v>57</v>
      </c>
      <c r="M36" s="146">
        <f t="shared" si="17"/>
        <v>58</v>
      </c>
      <c r="N36" s="146">
        <f t="shared" si="17"/>
        <v>59</v>
      </c>
      <c r="O36" s="146">
        <f t="shared" si="17"/>
        <v>60</v>
      </c>
    </row>
    <row r="37" spans="1:15" ht="12.75">
      <c r="A37" s="141"/>
      <c r="B37" s="141" t="s">
        <v>79</v>
      </c>
      <c r="C37" s="141"/>
      <c r="D37" s="141">
        <f>+O31-O33</f>
        <v>11761.397901008757</v>
      </c>
      <c r="E37" s="141">
        <f>+D37-D39</f>
        <v>10818.881236455009</v>
      </c>
      <c r="F37" s="141">
        <f aca="true" t="shared" si="18" ref="F37:O37">+E37-E39</f>
        <v>9869.688412194006</v>
      </c>
      <c r="G37" s="141">
        <f t="shared" si="18"/>
        <v>8913.772138761153</v>
      </c>
      <c r="H37" s="141">
        <f t="shared" si="18"/>
        <v>7951.0847917248175</v>
      </c>
      <c r="I37" s="141">
        <f t="shared" si="18"/>
        <v>6981.578409313642</v>
      </c>
      <c r="J37" s="141">
        <f t="shared" si="18"/>
        <v>6005.204690027053</v>
      </c>
      <c r="K37" s="141">
        <f t="shared" si="18"/>
        <v>5021.914990228852</v>
      </c>
      <c r="L37" s="141">
        <f t="shared" si="18"/>
        <v>4031.660321723746</v>
      </c>
      <c r="M37" s="141">
        <f t="shared" si="18"/>
        <v>3034.3913493167292</v>
      </c>
      <c r="N37" s="141">
        <f t="shared" si="18"/>
        <v>2030.0583883551628</v>
      </c>
      <c r="O37" s="141">
        <f t="shared" si="18"/>
        <v>1018.611402253452</v>
      </c>
    </row>
    <row r="38" spans="1:15" ht="12.75">
      <c r="A38" s="141"/>
      <c r="B38" s="141" t="s">
        <v>80</v>
      </c>
      <c r="C38" s="141"/>
      <c r="D38" s="141">
        <f>+D37*($D$7/12)</f>
        <v>83.30990179881204</v>
      </c>
      <c r="E38" s="141">
        <f aca="true" t="shared" si="19" ref="E38:O38">+E37*($D$7/12)</f>
        <v>76.63374209155631</v>
      </c>
      <c r="F38" s="141">
        <f t="shared" si="19"/>
        <v>69.91029291970754</v>
      </c>
      <c r="G38" s="141">
        <f t="shared" si="19"/>
        <v>63.13921931622484</v>
      </c>
      <c r="H38" s="141">
        <f t="shared" si="19"/>
        <v>56.32018394138413</v>
      </c>
      <c r="I38" s="141">
        <f t="shared" si="19"/>
        <v>49.45284706597163</v>
      </c>
      <c r="J38" s="141">
        <f t="shared" si="19"/>
        <v>42.5368665543583</v>
      </c>
      <c r="K38" s="141">
        <f t="shared" si="19"/>
        <v>35.571897847454366</v>
      </c>
      <c r="L38" s="141">
        <f t="shared" si="19"/>
        <v>28.557593945543204</v>
      </c>
      <c r="M38" s="141">
        <f t="shared" si="19"/>
        <v>21.4936053909935</v>
      </c>
      <c r="N38" s="141">
        <f t="shared" si="19"/>
        <v>14.379580250849072</v>
      </c>
      <c r="O38" s="141">
        <f t="shared" si="19"/>
        <v>7.2151640992952855</v>
      </c>
    </row>
    <row r="39" spans="1:15" ht="12.75">
      <c r="A39" s="141"/>
      <c r="B39" s="141" t="s">
        <v>81</v>
      </c>
      <c r="C39" s="141"/>
      <c r="D39" s="141">
        <f>+D40-D38</f>
        <v>942.5166645537479</v>
      </c>
      <c r="E39" s="141">
        <f aca="true" t="shared" si="20" ref="E39:O39">+E40-E38</f>
        <v>949.1928242610036</v>
      </c>
      <c r="F39" s="141">
        <f t="shared" si="20"/>
        <v>955.9162734328523</v>
      </c>
      <c r="G39" s="141">
        <f t="shared" si="20"/>
        <v>962.687347036335</v>
      </c>
      <c r="H39" s="141">
        <f t="shared" si="20"/>
        <v>969.5063824111758</v>
      </c>
      <c r="I39" s="141">
        <f t="shared" si="20"/>
        <v>976.3737192865883</v>
      </c>
      <c r="J39" s="141">
        <f t="shared" si="20"/>
        <v>983.2896997982016</v>
      </c>
      <c r="K39" s="141">
        <f t="shared" si="20"/>
        <v>990.2546685051055</v>
      </c>
      <c r="L39" s="141">
        <f t="shared" si="20"/>
        <v>997.2689724070167</v>
      </c>
      <c r="M39" s="141">
        <f t="shared" si="20"/>
        <v>1004.3329609615664</v>
      </c>
      <c r="N39" s="141">
        <f t="shared" si="20"/>
        <v>1011.4469861017109</v>
      </c>
      <c r="O39" s="141">
        <f t="shared" si="20"/>
        <v>1018.6114022532646</v>
      </c>
    </row>
    <row r="40" spans="1:15" ht="12.75">
      <c r="A40" s="141"/>
      <c r="B40" s="141" t="s">
        <v>82</v>
      </c>
      <c r="C40" s="141"/>
      <c r="D40" s="145">
        <f>-D9</f>
        <v>1025.82656635256</v>
      </c>
      <c r="E40" s="145">
        <f>-D9</f>
        <v>1025.82656635256</v>
      </c>
      <c r="F40" s="145">
        <f>-D9</f>
        <v>1025.82656635256</v>
      </c>
      <c r="G40" s="145">
        <f>-D9</f>
        <v>1025.82656635256</v>
      </c>
      <c r="H40" s="145">
        <f>-D9</f>
        <v>1025.82656635256</v>
      </c>
      <c r="I40" s="145">
        <f>-D9</f>
        <v>1025.82656635256</v>
      </c>
      <c r="J40" s="145">
        <f>-D9</f>
        <v>1025.82656635256</v>
      </c>
      <c r="K40" s="145">
        <f>-D9</f>
        <v>1025.82656635256</v>
      </c>
      <c r="L40" s="145">
        <f>-D9</f>
        <v>1025.82656635256</v>
      </c>
      <c r="M40" s="145">
        <f>-D9</f>
        <v>1025.82656635256</v>
      </c>
      <c r="N40" s="145">
        <f>-D9</f>
        <v>1025.82656635256</v>
      </c>
      <c r="O40" s="145">
        <f>-D9</f>
        <v>1025.82656635256</v>
      </c>
    </row>
    <row r="41" spans="1:15" ht="12.7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</row>
    <row r="42" spans="1:15" ht="12.75">
      <c r="A42" s="141"/>
      <c r="B42" s="141"/>
      <c r="C42" s="141"/>
      <c r="D42" s="146">
        <f>+O36+1</f>
        <v>61</v>
      </c>
      <c r="E42" s="146">
        <f>+D42+1</f>
        <v>62</v>
      </c>
      <c r="F42" s="146">
        <f aca="true" t="shared" si="21" ref="F42:O42">+E42+1</f>
        <v>63</v>
      </c>
      <c r="G42" s="146">
        <f t="shared" si="21"/>
        <v>64</v>
      </c>
      <c r="H42" s="146">
        <f t="shared" si="21"/>
        <v>65</v>
      </c>
      <c r="I42" s="146">
        <f t="shared" si="21"/>
        <v>66</v>
      </c>
      <c r="J42" s="146">
        <f t="shared" si="21"/>
        <v>67</v>
      </c>
      <c r="K42" s="146">
        <f t="shared" si="21"/>
        <v>68</v>
      </c>
      <c r="L42" s="146">
        <f t="shared" si="21"/>
        <v>69</v>
      </c>
      <c r="M42" s="146">
        <f t="shared" si="21"/>
        <v>70</v>
      </c>
      <c r="N42" s="146">
        <f t="shared" si="21"/>
        <v>71</v>
      </c>
      <c r="O42" s="146">
        <f t="shared" si="21"/>
        <v>72</v>
      </c>
    </row>
    <row r="43" spans="1:15" ht="12.75">
      <c r="A43" s="141"/>
      <c r="B43" s="141" t="s">
        <v>79</v>
      </c>
      <c r="C43" s="141"/>
      <c r="D43" s="141">
        <f>+O37-O39</f>
        <v>1.8735590856522322E-10</v>
      </c>
      <c r="E43" s="141">
        <f>+D43-D45</f>
        <v>-1025.8265663523712</v>
      </c>
      <c r="F43" s="141">
        <f aca="true" t="shared" si="22" ref="F43:O43">+E43-E45</f>
        <v>-2058.9194042165936</v>
      </c>
      <c r="G43" s="141">
        <f t="shared" si="22"/>
        <v>-3099.3299830156875</v>
      </c>
      <c r="H43" s="141">
        <f t="shared" si="22"/>
        <v>-4147.110136747942</v>
      </c>
      <c r="I43" s="141">
        <f t="shared" si="22"/>
        <v>-5202.312066569133</v>
      </c>
      <c r="J43" s="141">
        <f t="shared" si="22"/>
        <v>-6264.988343393225</v>
      </c>
      <c r="K43" s="141">
        <f t="shared" si="22"/>
        <v>-7335.191910511487</v>
      </c>
      <c r="L43" s="141">
        <f t="shared" si="22"/>
        <v>-8412.97608623017</v>
      </c>
      <c r="M43" s="141">
        <f t="shared" si="22"/>
        <v>-9498.39456652686</v>
      </c>
      <c r="N43" s="141">
        <f t="shared" si="22"/>
        <v>-10591.501427725652</v>
      </c>
      <c r="O43" s="141">
        <f t="shared" si="22"/>
        <v>-11692.35112919127</v>
      </c>
    </row>
    <row r="44" spans="1:15" ht="12.75">
      <c r="A44" s="141"/>
      <c r="B44" s="141" t="s">
        <v>80</v>
      </c>
      <c r="C44" s="141"/>
      <c r="D44" s="141">
        <f>+D43*($D$7/12)</f>
        <v>1.3271043523369978E-12</v>
      </c>
      <c r="E44" s="141">
        <f aca="true" t="shared" si="23" ref="E44:O44">+E43*($D$7/12)</f>
        <v>-7.266271511662629</v>
      </c>
      <c r="F44" s="141">
        <f t="shared" si="23"/>
        <v>-14.584012446534206</v>
      </c>
      <c r="G44" s="141">
        <f t="shared" si="23"/>
        <v>-21.953587379694454</v>
      </c>
      <c r="H44" s="141">
        <f t="shared" si="23"/>
        <v>-29.37536346863126</v>
      </c>
      <c r="I44" s="141">
        <f t="shared" si="23"/>
        <v>-36.84971047153136</v>
      </c>
      <c r="J44" s="141">
        <f t="shared" si="23"/>
        <v>-44.37700076570201</v>
      </c>
      <c r="K44" s="141">
        <f t="shared" si="23"/>
        <v>-51.95760936612304</v>
      </c>
      <c r="L44" s="141">
        <f t="shared" si="23"/>
        <v>-59.591913944130376</v>
      </c>
      <c r="M44" s="141">
        <f t="shared" si="23"/>
        <v>-67.28029484623193</v>
      </c>
      <c r="N44" s="141">
        <f t="shared" si="23"/>
        <v>-75.02313511305671</v>
      </c>
      <c r="O44" s="141">
        <f t="shared" si="23"/>
        <v>-82.82082049843817</v>
      </c>
    </row>
    <row r="45" spans="1:15" ht="12.75">
      <c r="A45" s="141"/>
      <c r="B45" s="141" t="s">
        <v>81</v>
      </c>
      <c r="C45" s="141"/>
      <c r="D45" s="141">
        <f>+D46-D44</f>
        <v>1025.8265663525585</v>
      </c>
      <c r="E45" s="141">
        <f aca="true" t="shared" si="24" ref="E45:O45">+E46-E44</f>
        <v>1033.0928378642225</v>
      </c>
      <c r="F45" s="141">
        <f t="shared" si="24"/>
        <v>1040.410578799094</v>
      </c>
      <c r="G45" s="141">
        <f t="shared" si="24"/>
        <v>1047.7801537322543</v>
      </c>
      <c r="H45" s="141">
        <f t="shared" si="24"/>
        <v>1055.2019298211912</v>
      </c>
      <c r="I45" s="141">
        <f t="shared" si="24"/>
        <v>1062.6762768240912</v>
      </c>
      <c r="J45" s="141">
        <f t="shared" si="24"/>
        <v>1070.2035671182618</v>
      </c>
      <c r="K45" s="141">
        <f t="shared" si="24"/>
        <v>1077.784175718683</v>
      </c>
      <c r="L45" s="141">
        <f t="shared" si="24"/>
        <v>1085.4184802966902</v>
      </c>
      <c r="M45" s="141">
        <f t="shared" si="24"/>
        <v>1093.1068611987919</v>
      </c>
      <c r="N45" s="141">
        <f t="shared" si="24"/>
        <v>1100.8497014656166</v>
      </c>
      <c r="O45" s="141">
        <f t="shared" si="24"/>
        <v>1108.6473868509981</v>
      </c>
    </row>
    <row r="46" spans="1:15" ht="12.75">
      <c r="A46" s="141"/>
      <c r="B46" s="141" t="s">
        <v>82</v>
      </c>
      <c r="C46" s="141"/>
      <c r="D46" s="145">
        <f>-D9</f>
        <v>1025.82656635256</v>
      </c>
      <c r="E46" s="145">
        <f>-D9</f>
        <v>1025.82656635256</v>
      </c>
      <c r="F46" s="145">
        <f>-D9</f>
        <v>1025.82656635256</v>
      </c>
      <c r="G46" s="145">
        <f>-D9</f>
        <v>1025.82656635256</v>
      </c>
      <c r="H46" s="145">
        <f>-D9</f>
        <v>1025.82656635256</v>
      </c>
      <c r="I46" s="145">
        <f>-D9</f>
        <v>1025.82656635256</v>
      </c>
      <c r="J46" s="145">
        <f>-D9</f>
        <v>1025.82656635256</v>
      </c>
      <c r="K46" s="145">
        <f>-D9</f>
        <v>1025.82656635256</v>
      </c>
      <c r="L46" s="145">
        <f>-D9</f>
        <v>1025.82656635256</v>
      </c>
      <c r="M46" s="145">
        <f>-D9</f>
        <v>1025.82656635256</v>
      </c>
      <c r="N46" s="145">
        <f>-D9</f>
        <v>1025.82656635256</v>
      </c>
      <c r="O46" s="145">
        <f>-D9</f>
        <v>1025.82656635256</v>
      </c>
    </row>
    <row r="47" spans="1:15" ht="12.7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</row>
    <row r="48" spans="1:15" ht="12.75">
      <c r="A48" s="141"/>
      <c r="B48" s="141"/>
      <c r="C48" s="141"/>
      <c r="D48" s="146">
        <f>+O42+1</f>
        <v>73</v>
      </c>
      <c r="E48" s="146">
        <f>+D48+1</f>
        <v>74</v>
      </c>
      <c r="F48" s="146">
        <f aca="true" t="shared" si="25" ref="F48:O48">+E48+1</f>
        <v>75</v>
      </c>
      <c r="G48" s="146">
        <f t="shared" si="25"/>
        <v>76</v>
      </c>
      <c r="H48" s="146">
        <f t="shared" si="25"/>
        <v>77</v>
      </c>
      <c r="I48" s="146">
        <f t="shared" si="25"/>
        <v>78</v>
      </c>
      <c r="J48" s="146">
        <f t="shared" si="25"/>
        <v>79</v>
      </c>
      <c r="K48" s="146">
        <f t="shared" si="25"/>
        <v>80</v>
      </c>
      <c r="L48" s="146">
        <f t="shared" si="25"/>
        <v>81</v>
      </c>
      <c r="M48" s="146">
        <f t="shared" si="25"/>
        <v>82</v>
      </c>
      <c r="N48" s="146">
        <f t="shared" si="25"/>
        <v>83</v>
      </c>
      <c r="O48" s="146">
        <f t="shared" si="25"/>
        <v>84</v>
      </c>
    </row>
    <row r="49" spans="1:15" ht="12.75">
      <c r="A49" s="141"/>
      <c r="B49" s="141" t="s">
        <v>79</v>
      </c>
      <c r="C49" s="141"/>
      <c r="D49" s="141">
        <f>+O43-O45</f>
        <v>-12800.998516042268</v>
      </c>
      <c r="E49" s="141">
        <f>+D49-D51</f>
        <v>-13917.49882188346</v>
      </c>
      <c r="F49" s="141">
        <f aca="true" t="shared" si="26" ref="F49:O49">+E49-E51</f>
        <v>-15041.907671557696</v>
      </c>
      <c r="G49" s="141">
        <f t="shared" si="26"/>
        <v>-16174.281083917123</v>
      </c>
      <c r="H49" s="141">
        <f t="shared" si="26"/>
        <v>-17314.675474614098</v>
      </c>
      <c r="I49" s="141">
        <f t="shared" si="26"/>
        <v>-18463.14765891184</v>
      </c>
      <c r="J49" s="141">
        <f t="shared" si="26"/>
        <v>-19619.754854515024</v>
      </c>
      <c r="K49" s="141">
        <f t="shared" si="26"/>
        <v>-20784.5546844204</v>
      </c>
      <c r="L49" s="141">
        <f t="shared" si="26"/>
        <v>-21957.605179787606</v>
      </c>
      <c r="M49" s="141">
        <f t="shared" si="26"/>
        <v>-23138.964782830328</v>
      </c>
      <c r="N49" s="141">
        <f t="shared" si="26"/>
        <v>-24328.692349727935</v>
      </c>
      <c r="O49" s="141">
        <f t="shared" si="26"/>
        <v>-25526.847153557734</v>
      </c>
    </row>
    <row r="50" spans="1:15" ht="12.75">
      <c r="A50" s="141"/>
      <c r="B50" s="141" t="s">
        <v>80</v>
      </c>
      <c r="C50" s="141"/>
      <c r="D50" s="141">
        <f>+D49*($D$7/12)</f>
        <v>-90.67373948863273</v>
      </c>
      <c r="E50" s="141">
        <f aca="true" t="shared" si="27" ref="E50:O50">+E49*($D$7/12)</f>
        <v>-98.58228332167452</v>
      </c>
      <c r="F50" s="141">
        <f t="shared" si="27"/>
        <v>-106.54684600686701</v>
      </c>
      <c r="G50" s="141">
        <f t="shared" si="27"/>
        <v>-114.56782434441297</v>
      </c>
      <c r="H50" s="141">
        <f t="shared" si="27"/>
        <v>-122.6456179451832</v>
      </c>
      <c r="I50" s="141">
        <f t="shared" si="27"/>
        <v>-130.78062925062554</v>
      </c>
      <c r="J50" s="141">
        <f t="shared" si="27"/>
        <v>-138.97326355281476</v>
      </c>
      <c r="K50" s="141">
        <f t="shared" si="27"/>
        <v>-147.2239290146445</v>
      </c>
      <c r="L50" s="141">
        <f t="shared" si="27"/>
        <v>-155.53303669016222</v>
      </c>
      <c r="M50" s="141">
        <f t="shared" si="27"/>
        <v>-163.90100054504816</v>
      </c>
      <c r="N50" s="141">
        <f t="shared" si="27"/>
        <v>-172.32823747723955</v>
      </c>
      <c r="O50" s="141">
        <f t="shared" si="27"/>
        <v>-180.81516733770061</v>
      </c>
    </row>
    <row r="51" spans="1:15" ht="12.75">
      <c r="A51" s="141"/>
      <c r="B51" s="141" t="s">
        <v>81</v>
      </c>
      <c r="C51" s="141"/>
      <c r="D51" s="141">
        <f>+D52-D50</f>
        <v>1116.5003058411926</v>
      </c>
      <c r="E51" s="141">
        <f aca="true" t="shared" si="28" ref="E51:O51">+E52-E50</f>
        <v>1124.4088496742345</v>
      </c>
      <c r="F51" s="141">
        <f t="shared" si="28"/>
        <v>1132.373412359427</v>
      </c>
      <c r="G51" s="141">
        <f t="shared" si="28"/>
        <v>1140.3943906969728</v>
      </c>
      <c r="H51" s="141">
        <f t="shared" si="28"/>
        <v>1148.472184297743</v>
      </c>
      <c r="I51" s="141">
        <f t="shared" si="28"/>
        <v>1156.6071956031853</v>
      </c>
      <c r="J51" s="141">
        <f t="shared" si="28"/>
        <v>1164.7998299053747</v>
      </c>
      <c r="K51" s="141">
        <f t="shared" si="28"/>
        <v>1173.0504953672043</v>
      </c>
      <c r="L51" s="141">
        <f t="shared" si="28"/>
        <v>1181.359603042722</v>
      </c>
      <c r="M51" s="141">
        <f t="shared" si="28"/>
        <v>1189.727566897608</v>
      </c>
      <c r="N51" s="141">
        <f t="shared" si="28"/>
        <v>1198.1548038297994</v>
      </c>
      <c r="O51" s="141">
        <f t="shared" si="28"/>
        <v>1206.6417336902605</v>
      </c>
    </row>
    <row r="52" spans="1:15" ht="12.75">
      <c r="A52" s="141"/>
      <c r="B52" s="141" t="s">
        <v>82</v>
      </c>
      <c r="C52" s="141"/>
      <c r="D52" s="145">
        <f>-D9</f>
        <v>1025.82656635256</v>
      </c>
      <c r="E52" s="145">
        <f>-D9</f>
        <v>1025.82656635256</v>
      </c>
      <c r="F52" s="145">
        <f>-D9</f>
        <v>1025.82656635256</v>
      </c>
      <c r="G52" s="145">
        <f>-D9</f>
        <v>1025.82656635256</v>
      </c>
      <c r="H52" s="145">
        <f>-D9</f>
        <v>1025.82656635256</v>
      </c>
      <c r="I52" s="145">
        <f>-D9</f>
        <v>1025.82656635256</v>
      </c>
      <c r="J52" s="145">
        <f>-D9</f>
        <v>1025.82656635256</v>
      </c>
      <c r="K52" s="145">
        <f>-D9</f>
        <v>1025.82656635256</v>
      </c>
      <c r="L52" s="145">
        <f>-D9</f>
        <v>1025.82656635256</v>
      </c>
      <c r="M52" s="145">
        <f>-D9</f>
        <v>1025.82656635256</v>
      </c>
      <c r="N52" s="145">
        <f>-D9</f>
        <v>1025.82656635256</v>
      </c>
      <c r="O52" s="145">
        <f>-D9</f>
        <v>1025.82656635256</v>
      </c>
    </row>
    <row r="53" spans="1:15" ht="12.7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</row>
    <row r="54" spans="1:15" ht="12.75">
      <c r="A54" s="141"/>
      <c r="B54" s="141"/>
      <c r="C54" s="141"/>
      <c r="D54" s="146">
        <f>+O48+1</f>
        <v>85</v>
      </c>
      <c r="E54" s="146">
        <f>+D54+1</f>
        <v>86</v>
      </c>
      <c r="F54" s="146">
        <f aca="true" t="shared" si="29" ref="F54:O54">+E54+1</f>
        <v>87</v>
      </c>
      <c r="G54" s="146">
        <f t="shared" si="29"/>
        <v>88</v>
      </c>
      <c r="H54" s="146">
        <f t="shared" si="29"/>
        <v>89</v>
      </c>
      <c r="I54" s="146">
        <f t="shared" si="29"/>
        <v>90</v>
      </c>
      <c r="J54" s="146">
        <f t="shared" si="29"/>
        <v>91</v>
      </c>
      <c r="K54" s="146">
        <f t="shared" si="29"/>
        <v>92</v>
      </c>
      <c r="L54" s="146">
        <f t="shared" si="29"/>
        <v>93</v>
      </c>
      <c r="M54" s="146">
        <f t="shared" si="29"/>
        <v>94</v>
      </c>
      <c r="N54" s="146">
        <f t="shared" si="29"/>
        <v>95</v>
      </c>
      <c r="O54" s="146">
        <f t="shared" si="29"/>
        <v>96</v>
      </c>
    </row>
    <row r="55" spans="1:15" ht="12.75">
      <c r="A55" s="141"/>
      <c r="B55" s="141" t="s">
        <v>79</v>
      </c>
      <c r="C55" s="141"/>
      <c r="D55" s="141">
        <f>+O49-O51</f>
        <v>-26733.488887247993</v>
      </c>
      <c r="E55" s="141">
        <f>+D55-D57</f>
        <v>-27948.677666551892</v>
      </c>
      <c r="F55" s="141">
        <f aca="true" t="shared" si="30" ref="F55:O55">+E55-E57</f>
        <v>-29172.474033042527</v>
      </c>
      <c r="G55" s="141">
        <f t="shared" si="30"/>
        <v>-30404.93895712914</v>
      </c>
      <c r="H55" s="141">
        <f t="shared" si="30"/>
        <v>-31646.1338410947</v>
      </c>
      <c r="I55" s="141">
        <f t="shared" si="30"/>
        <v>-32896.12052215501</v>
      </c>
      <c r="J55" s="141">
        <f t="shared" si="30"/>
        <v>-34154.96127553951</v>
      </c>
      <c r="K55" s="141">
        <f t="shared" si="30"/>
        <v>-35422.718817593806</v>
      </c>
      <c r="L55" s="141">
        <f t="shared" si="30"/>
        <v>-36699.45630890432</v>
      </c>
      <c r="M55" s="141">
        <f t="shared" si="30"/>
        <v>-37985.23735744495</v>
      </c>
      <c r="N55" s="141">
        <f t="shared" si="30"/>
        <v>-39280.12602174608</v>
      </c>
      <c r="O55" s="141">
        <f t="shared" si="30"/>
        <v>-40584.18681408601</v>
      </c>
    </row>
    <row r="56" spans="1:15" ht="12.75">
      <c r="A56" s="141"/>
      <c r="B56" s="141" t="s">
        <v>80</v>
      </c>
      <c r="C56" s="141"/>
      <c r="D56" s="141">
        <f>+D55*($D$7/12)</f>
        <v>-189.36221295133996</v>
      </c>
      <c r="E56" s="141">
        <f aca="true" t="shared" si="31" ref="E56:O56">+E55*($D$7/12)</f>
        <v>-197.96980013807593</v>
      </c>
      <c r="F56" s="141">
        <f t="shared" si="31"/>
        <v>-206.63835773405125</v>
      </c>
      <c r="G56" s="141">
        <f t="shared" si="31"/>
        <v>-215.36831761299808</v>
      </c>
      <c r="H56" s="141">
        <f t="shared" si="31"/>
        <v>-224.16011470775413</v>
      </c>
      <c r="I56" s="141">
        <f t="shared" si="31"/>
        <v>-233.01418703193136</v>
      </c>
      <c r="J56" s="141">
        <f t="shared" si="31"/>
        <v>-241.9309757017382</v>
      </c>
      <c r="K56" s="141">
        <f t="shared" si="31"/>
        <v>-250.91092495795615</v>
      </c>
      <c r="L56" s="141">
        <f t="shared" si="31"/>
        <v>-259.9544821880723</v>
      </c>
      <c r="M56" s="141">
        <f t="shared" si="31"/>
        <v>-269.0620979485684</v>
      </c>
      <c r="N56" s="141">
        <f t="shared" si="31"/>
        <v>-278.23422598736806</v>
      </c>
      <c r="O56" s="141">
        <f t="shared" si="31"/>
        <v>-287.4713232664426</v>
      </c>
    </row>
    <row r="57" spans="1:15" ht="12.75">
      <c r="A57" s="141"/>
      <c r="B57" s="141" t="s">
        <v>81</v>
      </c>
      <c r="C57" s="141"/>
      <c r="D57" s="141">
        <f>+D58-D56</f>
        <v>1215.1887793038998</v>
      </c>
      <c r="E57" s="141">
        <f aca="true" t="shared" si="32" ref="E57:O57">+E58-E56</f>
        <v>1223.7963664906358</v>
      </c>
      <c r="F57" s="141">
        <f t="shared" si="32"/>
        <v>1232.464924086611</v>
      </c>
      <c r="G57" s="141">
        <f t="shared" si="32"/>
        <v>1241.194883965558</v>
      </c>
      <c r="H57" s="141">
        <f t="shared" si="32"/>
        <v>1249.986681060314</v>
      </c>
      <c r="I57" s="141">
        <f t="shared" si="32"/>
        <v>1258.8407533844913</v>
      </c>
      <c r="J57" s="141">
        <f t="shared" si="32"/>
        <v>1267.757542054298</v>
      </c>
      <c r="K57" s="141">
        <f t="shared" si="32"/>
        <v>1276.7374913105161</v>
      </c>
      <c r="L57" s="141">
        <f t="shared" si="32"/>
        <v>1285.7810485406321</v>
      </c>
      <c r="M57" s="141">
        <f t="shared" si="32"/>
        <v>1294.8886643011283</v>
      </c>
      <c r="N57" s="141">
        <f t="shared" si="32"/>
        <v>1304.060792339928</v>
      </c>
      <c r="O57" s="141">
        <f t="shared" si="32"/>
        <v>1313.2978896190025</v>
      </c>
    </row>
    <row r="58" spans="1:15" ht="12.75">
      <c r="A58" s="141"/>
      <c r="B58" s="141" t="s">
        <v>82</v>
      </c>
      <c r="C58" s="141"/>
      <c r="D58" s="145">
        <f>-D9</f>
        <v>1025.82656635256</v>
      </c>
      <c r="E58" s="145">
        <f>-D9</f>
        <v>1025.82656635256</v>
      </c>
      <c r="F58" s="145">
        <f>-D9</f>
        <v>1025.82656635256</v>
      </c>
      <c r="G58" s="145">
        <f>-D9</f>
        <v>1025.82656635256</v>
      </c>
      <c r="H58" s="145">
        <f>-D9</f>
        <v>1025.82656635256</v>
      </c>
      <c r="I58" s="145">
        <f>-D9</f>
        <v>1025.82656635256</v>
      </c>
      <c r="J58" s="145">
        <f>-D9</f>
        <v>1025.82656635256</v>
      </c>
      <c r="K58" s="145">
        <f>-D9</f>
        <v>1025.82656635256</v>
      </c>
      <c r="L58" s="145">
        <f>-D9</f>
        <v>1025.82656635256</v>
      </c>
      <c r="M58" s="145">
        <f>-D9</f>
        <v>1025.82656635256</v>
      </c>
      <c r="N58" s="145">
        <f>-D9</f>
        <v>1025.82656635256</v>
      </c>
      <c r="O58" s="145">
        <f>-D9</f>
        <v>1025.82656635256</v>
      </c>
    </row>
    <row r="59" spans="1:15" ht="12.75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</row>
    <row r="60" spans="1:15" ht="12.75">
      <c r="A60" s="141"/>
      <c r="B60" s="141"/>
      <c r="C60" s="141"/>
      <c r="D60" s="146">
        <f>+O54+1</f>
        <v>97</v>
      </c>
      <c r="E60" s="146">
        <f>+D60+1</f>
        <v>98</v>
      </c>
      <c r="F60" s="146">
        <f aca="true" t="shared" si="33" ref="F60:O60">+E60+1</f>
        <v>99</v>
      </c>
      <c r="G60" s="146">
        <f t="shared" si="33"/>
        <v>100</v>
      </c>
      <c r="H60" s="146">
        <f t="shared" si="33"/>
        <v>101</v>
      </c>
      <c r="I60" s="146">
        <f t="shared" si="33"/>
        <v>102</v>
      </c>
      <c r="J60" s="146">
        <f t="shared" si="33"/>
        <v>103</v>
      </c>
      <c r="K60" s="146">
        <f t="shared" si="33"/>
        <v>104</v>
      </c>
      <c r="L60" s="146">
        <f t="shared" si="33"/>
        <v>105</v>
      </c>
      <c r="M60" s="146">
        <f t="shared" si="33"/>
        <v>106</v>
      </c>
      <c r="N60" s="146">
        <f t="shared" si="33"/>
        <v>107</v>
      </c>
      <c r="O60" s="146">
        <f t="shared" si="33"/>
        <v>108</v>
      </c>
    </row>
    <row r="61" spans="1:15" ht="12.75">
      <c r="A61" s="141"/>
      <c r="B61" s="141" t="s">
        <v>79</v>
      </c>
      <c r="C61" s="141"/>
      <c r="D61" s="141">
        <f>+O55-O57</f>
        <v>-41897.48470370501</v>
      </c>
      <c r="E61" s="141">
        <f>+D61-D63</f>
        <v>-43220.08512004215</v>
      </c>
      <c r="F61" s="141">
        <f aca="true" t="shared" si="34" ref="F61:O61">+E61-E63</f>
        <v>-44552.05395599501</v>
      </c>
      <c r="G61" s="141">
        <f t="shared" si="34"/>
        <v>-45893.45757120254</v>
      </c>
      <c r="H61" s="141">
        <f t="shared" si="34"/>
        <v>-47244.36279535112</v>
      </c>
      <c r="I61" s="141">
        <f t="shared" si="34"/>
        <v>-48604.83693150408</v>
      </c>
      <c r="J61" s="141">
        <f t="shared" si="34"/>
        <v>-49974.9477594548</v>
      </c>
      <c r="K61" s="141">
        <f t="shared" si="34"/>
        <v>-51354.7635391035</v>
      </c>
      <c r="L61" s="141">
        <f t="shared" si="34"/>
        <v>-52744.353013858046</v>
      </c>
      <c r="M61" s="141">
        <f t="shared" si="34"/>
        <v>-54143.785414058766</v>
      </c>
      <c r="N61" s="141">
        <f t="shared" si="34"/>
        <v>-55553.13046042758</v>
      </c>
      <c r="O61" s="141">
        <f t="shared" si="34"/>
        <v>-56972.4583675415</v>
      </c>
    </row>
    <row r="62" spans="1:15" ht="12.75">
      <c r="A62" s="141"/>
      <c r="B62" s="141" t="s">
        <v>80</v>
      </c>
      <c r="C62" s="141"/>
      <c r="D62" s="141">
        <f>+D61*($D$7/12)</f>
        <v>-296.7738499845772</v>
      </c>
      <c r="E62" s="141">
        <f aca="true" t="shared" si="35" ref="E62:O62">+E61*($D$7/12)</f>
        <v>-306.1422696002986</v>
      </c>
      <c r="F62" s="141">
        <f t="shared" si="35"/>
        <v>-315.5770488549647</v>
      </c>
      <c r="G62" s="141">
        <f t="shared" si="35"/>
        <v>-325.07865779601804</v>
      </c>
      <c r="H62" s="141">
        <f t="shared" si="35"/>
        <v>-334.64756980040374</v>
      </c>
      <c r="I62" s="141">
        <f t="shared" si="35"/>
        <v>-344.28426159815393</v>
      </c>
      <c r="J62" s="141">
        <f t="shared" si="35"/>
        <v>-353.9892132961382</v>
      </c>
      <c r="K62" s="141">
        <f t="shared" si="35"/>
        <v>-363.76290840198317</v>
      </c>
      <c r="L62" s="141">
        <f t="shared" si="35"/>
        <v>-373.6058338481612</v>
      </c>
      <c r="M62" s="141">
        <f t="shared" si="35"/>
        <v>-383.5184800162496</v>
      </c>
      <c r="N62" s="141">
        <f t="shared" si="35"/>
        <v>-393.50134076136203</v>
      </c>
      <c r="O62" s="141">
        <f t="shared" si="35"/>
        <v>-403.5549134367523</v>
      </c>
    </row>
    <row r="63" spans="1:15" ht="12.75">
      <c r="A63" s="141"/>
      <c r="B63" s="141" t="s">
        <v>81</v>
      </c>
      <c r="C63" s="141"/>
      <c r="D63" s="141">
        <f>+D64-D62</f>
        <v>1322.6004163371372</v>
      </c>
      <c r="E63" s="141">
        <f aca="true" t="shared" si="36" ref="E63:O63">+E64-E62</f>
        <v>1331.9688359528586</v>
      </c>
      <c r="F63" s="141">
        <f t="shared" si="36"/>
        <v>1341.4036152075246</v>
      </c>
      <c r="G63" s="141">
        <f t="shared" si="36"/>
        <v>1350.9052241485779</v>
      </c>
      <c r="H63" s="141">
        <f t="shared" si="36"/>
        <v>1360.4741361529636</v>
      </c>
      <c r="I63" s="141">
        <f t="shared" si="36"/>
        <v>1370.1108279507139</v>
      </c>
      <c r="J63" s="141">
        <f t="shared" si="36"/>
        <v>1379.815779648698</v>
      </c>
      <c r="K63" s="141">
        <f t="shared" si="36"/>
        <v>1389.589474754543</v>
      </c>
      <c r="L63" s="141">
        <f t="shared" si="36"/>
        <v>1399.432400200721</v>
      </c>
      <c r="M63" s="141">
        <f t="shared" si="36"/>
        <v>1409.3450463688096</v>
      </c>
      <c r="N63" s="141">
        <f t="shared" si="36"/>
        <v>1419.3279071139218</v>
      </c>
      <c r="O63" s="141">
        <f t="shared" si="36"/>
        <v>1429.3814797893122</v>
      </c>
    </row>
    <row r="64" spans="1:15" ht="12.75">
      <c r="A64" s="141"/>
      <c r="B64" s="141" t="s">
        <v>82</v>
      </c>
      <c r="C64" s="141"/>
      <c r="D64" s="145">
        <f>-D9</f>
        <v>1025.82656635256</v>
      </c>
      <c r="E64" s="145">
        <f>-D9</f>
        <v>1025.82656635256</v>
      </c>
      <c r="F64" s="145">
        <f>-D9</f>
        <v>1025.82656635256</v>
      </c>
      <c r="G64" s="145">
        <f>-D9</f>
        <v>1025.82656635256</v>
      </c>
      <c r="H64" s="145">
        <f>-D9</f>
        <v>1025.82656635256</v>
      </c>
      <c r="I64" s="145">
        <f>-D9</f>
        <v>1025.82656635256</v>
      </c>
      <c r="J64" s="145">
        <f>-D9</f>
        <v>1025.82656635256</v>
      </c>
      <c r="K64" s="145">
        <f>-D9</f>
        <v>1025.82656635256</v>
      </c>
      <c r="L64" s="145">
        <f>-D9</f>
        <v>1025.82656635256</v>
      </c>
      <c r="M64" s="145">
        <f>-D9</f>
        <v>1025.82656635256</v>
      </c>
      <c r="N64" s="145">
        <f>-D9</f>
        <v>1025.82656635256</v>
      </c>
      <c r="O64" s="145">
        <f>-D9</f>
        <v>1025.82656635256</v>
      </c>
    </row>
    <row r="65" spans="1:15" ht="12.7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</row>
    <row r="66" spans="1:15" ht="12.75">
      <c r="A66" s="141"/>
      <c r="B66" s="141"/>
      <c r="C66" s="141"/>
      <c r="D66" s="146">
        <f>+O60+1</f>
        <v>109</v>
      </c>
      <c r="E66" s="146">
        <f>+D66+1</f>
        <v>110</v>
      </c>
      <c r="F66" s="146">
        <f aca="true" t="shared" si="37" ref="F66:O66">+E66+1</f>
        <v>111</v>
      </c>
      <c r="G66" s="146">
        <f t="shared" si="37"/>
        <v>112</v>
      </c>
      <c r="H66" s="146">
        <f t="shared" si="37"/>
        <v>113</v>
      </c>
      <c r="I66" s="146">
        <f t="shared" si="37"/>
        <v>114</v>
      </c>
      <c r="J66" s="146">
        <f t="shared" si="37"/>
        <v>115</v>
      </c>
      <c r="K66" s="146">
        <f t="shared" si="37"/>
        <v>116</v>
      </c>
      <c r="L66" s="146">
        <f t="shared" si="37"/>
        <v>117</v>
      </c>
      <c r="M66" s="146">
        <f t="shared" si="37"/>
        <v>118</v>
      </c>
      <c r="N66" s="146">
        <f t="shared" si="37"/>
        <v>119</v>
      </c>
      <c r="O66" s="146">
        <f t="shared" si="37"/>
        <v>120</v>
      </c>
    </row>
    <row r="67" spans="1:15" ht="12.75">
      <c r="A67" s="141"/>
      <c r="B67" s="141" t="s">
        <v>79</v>
      </c>
      <c r="C67" s="141"/>
      <c r="D67" s="141">
        <f>+O61-O63</f>
        <v>-58401.83984733081</v>
      </c>
      <c r="E67" s="141">
        <f>+D67-D69</f>
        <v>-59841.34611260197</v>
      </c>
      <c r="F67" s="141">
        <f aca="true" t="shared" si="38" ref="F67:O67">+E67-E69</f>
        <v>-61291.04888058546</v>
      </c>
      <c r="G67" s="141">
        <f t="shared" si="38"/>
        <v>-62751.02037650884</v>
      </c>
      <c r="H67" s="141">
        <f t="shared" si="38"/>
        <v>-64221.333337195</v>
      </c>
      <c r="I67" s="141">
        <f t="shared" si="38"/>
        <v>-65702.06101468603</v>
      </c>
      <c r="J67" s="141">
        <f t="shared" si="38"/>
        <v>-67193.27717989261</v>
      </c>
      <c r="K67" s="141">
        <f t="shared" si="38"/>
        <v>-68695.05612626941</v>
      </c>
      <c r="L67" s="141">
        <f t="shared" si="38"/>
        <v>-70207.47267351637</v>
      </c>
      <c r="M67" s="141">
        <f t="shared" si="38"/>
        <v>-71730.60217130634</v>
      </c>
      <c r="N67" s="141">
        <f t="shared" si="38"/>
        <v>-73264.52050303899</v>
      </c>
      <c r="O67" s="141">
        <f t="shared" si="38"/>
        <v>-74809.30408962141</v>
      </c>
    </row>
    <row r="68" spans="1:15" ht="12.75">
      <c r="A68" s="141"/>
      <c r="B68" s="141" t="s">
        <v>80</v>
      </c>
      <c r="C68" s="141"/>
      <c r="D68" s="141">
        <f>+D67*($D$7/12)</f>
        <v>-413.67969891859326</v>
      </c>
      <c r="E68" s="141">
        <f aca="true" t="shared" si="39" ref="E68:O68">+E67*($D$7/12)</f>
        <v>-423.87620163093067</v>
      </c>
      <c r="F68" s="141">
        <f t="shared" si="39"/>
        <v>-434.1449295708137</v>
      </c>
      <c r="G68" s="141">
        <f t="shared" si="39"/>
        <v>-444.4863943336043</v>
      </c>
      <c r="H68" s="141">
        <f t="shared" si="39"/>
        <v>-454.9011111384646</v>
      </c>
      <c r="I68" s="141">
        <f t="shared" si="39"/>
        <v>-465.3895988540261</v>
      </c>
      <c r="J68" s="141">
        <f t="shared" si="39"/>
        <v>-475.95238002423935</v>
      </c>
      <c r="K68" s="141">
        <f t="shared" si="39"/>
        <v>-486.58998089440837</v>
      </c>
      <c r="L68" s="141">
        <f t="shared" si="39"/>
        <v>-497.30293143740766</v>
      </c>
      <c r="M68" s="141">
        <f t="shared" si="39"/>
        <v>-508.0917653800866</v>
      </c>
      <c r="N68" s="141">
        <f t="shared" si="39"/>
        <v>-518.9570202298596</v>
      </c>
      <c r="O68" s="141">
        <f t="shared" si="39"/>
        <v>-529.899237301485</v>
      </c>
    </row>
    <row r="69" spans="1:15" ht="12.75">
      <c r="A69" s="141"/>
      <c r="B69" s="141" t="s">
        <v>81</v>
      </c>
      <c r="C69" s="141"/>
      <c r="D69" s="141">
        <f>+D70-D68</f>
        <v>1439.506265271153</v>
      </c>
      <c r="E69" s="141">
        <f aca="true" t="shared" si="40" ref="E69:O69">+E70-E68</f>
        <v>1449.7027679834905</v>
      </c>
      <c r="F69" s="141">
        <f t="shared" si="40"/>
        <v>1459.9714959233736</v>
      </c>
      <c r="G69" s="141">
        <f t="shared" si="40"/>
        <v>1470.3129606861642</v>
      </c>
      <c r="H69" s="141">
        <f t="shared" si="40"/>
        <v>1480.7276774910245</v>
      </c>
      <c r="I69" s="141">
        <f t="shared" si="40"/>
        <v>1491.216165206586</v>
      </c>
      <c r="J69" s="141">
        <f t="shared" si="40"/>
        <v>1501.7789463767992</v>
      </c>
      <c r="K69" s="141">
        <f t="shared" si="40"/>
        <v>1512.4165472469683</v>
      </c>
      <c r="L69" s="141">
        <f t="shared" si="40"/>
        <v>1523.1294977899674</v>
      </c>
      <c r="M69" s="141">
        <f t="shared" si="40"/>
        <v>1533.9183317326465</v>
      </c>
      <c r="N69" s="141">
        <f t="shared" si="40"/>
        <v>1544.7835865824195</v>
      </c>
      <c r="O69" s="141">
        <f t="shared" si="40"/>
        <v>1555.7258036540447</v>
      </c>
    </row>
    <row r="70" spans="1:15" ht="12.75">
      <c r="A70" s="141"/>
      <c r="B70" s="141" t="s">
        <v>82</v>
      </c>
      <c r="C70" s="141"/>
      <c r="D70" s="145">
        <f>-D9</f>
        <v>1025.82656635256</v>
      </c>
      <c r="E70" s="145">
        <f>-D9</f>
        <v>1025.82656635256</v>
      </c>
      <c r="F70" s="145">
        <f>-D9</f>
        <v>1025.82656635256</v>
      </c>
      <c r="G70" s="145">
        <f>-D9</f>
        <v>1025.82656635256</v>
      </c>
      <c r="H70" s="145">
        <f>-D9</f>
        <v>1025.82656635256</v>
      </c>
      <c r="I70" s="145">
        <f>-D9</f>
        <v>1025.82656635256</v>
      </c>
      <c r="J70" s="145">
        <f>-D9</f>
        <v>1025.82656635256</v>
      </c>
      <c r="K70" s="145">
        <f>-D9</f>
        <v>1025.82656635256</v>
      </c>
      <c r="L70" s="145">
        <f>-D9</f>
        <v>1025.82656635256</v>
      </c>
      <c r="M70" s="145">
        <f>-D9</f>
        <v>1025.82656635256</v>
      </c>
      <c r="N70" s="145">
        <f>-D9</f>
        <v>1025.82656635256</v>
      </c>
      <c r="O70" s="145">
        <f>-D9</f>
        <v>1025.82656635256</v>
      </c>
    </row>
    <row r="71" spans="1:15" ht="12.7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</row>
    <row r="72" spans="1:15" ht="12.75">
      <c r="A72" s="141"/>
      <c r="B72" s="141"/>
      <c r="C72" s="141"/>
      <c r="D72" s="146">
        <f>+O66+1</f>
        <v>121</v>
      </c>
      <c r="E72" s="146">
        <f>+D72+1</f>
        <v>122</v>
      </c>
      <c r="F72" s="146">
        <f aca="true" t="shared" si="41" ref="F72:O72">+E72+1</f>
        <v>123</v>
      </c>
      <c r="G72" s="146">
        <f t="shared" si="41"/>
        <v>124</v>
      </c>
      <c r="H72" s="146">
        <f t="shared" si="41"/>
        <v>125</v>
      </c>
      <c r="I72" s="146">
        <f t="shared" si="41"/>
        <v>126</v>
      </c>
      <c r="J72" s="146">
        <f t="shared" si="41"/>
        <v>127</v>
      </c>
      <c r="K72" s="146">
        <f t="shared" si="41"/>
        <v>128</v>
      </c>
      <c r="L72" s="146">
        <f t="shared" si="41"/>
        <v>129</v>
      </c>
      <c r="M72" s="146">
        <f t="shared" si="41"/>
        <v>130</v>
      </c>
      <c r="N72" s="146">
        <f t="shared" si="41"/>
        <v>131</v>
      </c>
      <c r="O72" s="146">
        <f t="shared" si="41"/>
        <v>132</v>
      </c>
    </row>
    <row r="73" spans="1:15" ht="12.75">
      <c r="A73" s="141"/>
      <c r="B73" s="141" t="s">
        <v>79</v>
      </c>
      <c r="C73" s="141"/>
      <c r="D73" s="141">
        <f>+O67-O69</f>
        <v>-76365.02989327545</v>
      </c>
      <c r="E73" s="141">
        <f>+D73-D75</f>
        <v>-77931.77542137205</v>
      </c>
      <c r="F73" s="141">
        <f aca="true" t="shared" si="42" ref="F73:O73">+E73-E75</f>
        <v>-79509.61873029266</v>
      </c>
      <c r="G73" s="141">
        <f t="shared" si="42"/>
        <v>-81098.63842931812</v>
      </c>
      <c r="H73" s="141">
        <f t="shared" si="42"/>
        <v>-82698.91368454501</v>
      </c>
      <c r="I73" s="141">
        <f t="shared" si="42"/>
        <v>-84310.52422282977</v>
      </c>
      <c r="J73" s="141">
        <f t="shared" si="42"/>
        <v>-85933.55033576071</v>
      </c>
      <c r="K73" s="141">
        <f t="shared" si="42"/>
        <v>-87568.07288365824</v>
      </c>
      <c r="L73" s="141">
        <f t="shared" si="42"/>
        <v>-89214.17329960338</v>
      </c>
      <c r="M73" s="141">
        <f t="shared" si="42"/>
        <v>-90871.9335934948</v>
      </c>
      <c r="N73" s="141">
        <f t="shared" si="42"/>
        <v>-92541.43635613461</v>
      </c>
      <c r="O73" s="141">
        <f t="shared" si="42"/>
        <v>-94222.76476334312</v>
      </c>
    </row>
    <row r="74" spans="1:15" ht="12.75">
      <c r="A74" s="141"/>
      <c r="B74" s="141" t="s">
        <v>80</v>
      </c>
      <c r="C74" s="141"/>
      <c r="D74" s="141">
        <f>+D73*($D$7/12)</f>
        <v>-540.9189617440345</v>
      </c>
      <c r="E74" s="141">
        <f aca="true" t="shared" si="43" ref="E74:O74">+E73*($D$7/12)</f>
        <v>-552.016742568052</v>
      </c>
      <c r="F74" s="141">
        <f t="shared" si="43"/>
        <v>-563.1931326729064</v>
      </c>
      <c r="G74" s="141">
        <f t="shared" si="43"/>
        <v>-574.4486888743368</v>
      </c>
      <c r="H74" s="141">
        <f t="shared" si="43"/>
        <v>-585.7839719321938</v>
      </c>
      <c r="I74" s="141">
        <f t="shared" si="43"/>
        <v>-597.1995465783776</v>
      </c>
      <c r="J74" s="141">
        <f t="shared" si="43"/>
        <v>-608.6959815449717</v>
      </c>
      <c r="K74" s="141">
        <f t="shared" si="43"/>
        <v>-620.2738495925793</v>
      </c>
      <c r="L74" s="141">
        <f t="shared" si="43"/>
        <v>-631.9337275388573</v>
      </c>
      <c r="M74" s="141">
        <f t="shared" si="43"/>
        <v>-643.6761962872549</v>
      </c>
      <c r="N74" s="141">
        <f t="shared" si="43"/>
        <v>-655.5018408559536</v>
      </c>
      <c r="O74" s="141">
        <f t="shared" si="43"/>
        <v>-667.4112504070138</v>
      </c>
    </row>
    <row r="75" spans="1:15" ht="12.75">
      <c r="A75" s="141"/>
      <c r="B75" s="141" t="s">
        <v>81</v>
      </c>
      <c r="C75" s="141"/>
      <c r="D75" s="141">
        <f>+D76-D74</f>
        <v>1566.7455280965944</v>
      </c>
      <c r="E75" s="141">
        <f aca="true" t="shared" si="44" ref="E75:O75">+E76-E74</f>
        <v>1577.843308920612</v>
      </c>
      <c r="F75" s="141">
        <f t="shared" si="44"/>
        <v>1589.0196990254663</v>
      </c>
      <c r="G75" s="141">
        <f t="shared" si="44"/>
        <v>1600.2752552268967</v>
      </c>
      <c r="H75" s="141">
        <f t="shared" si="44"/>
        <v>1611.6105382847536</v>
      </c>
      <c r="I75" s="141">
        <f t="shared" si="44"/>
        <v>1623.0261129309374</v>
      </c>
      <c r="J75" s="141">
        <f t="shared" si="44"/>
        <v>1634.5225478975317</v>
      </c>
      <c r="K75" s="141">
        <f t="shared" si="44"/>
        <v>1646.100415945139</v>
      </c>
      <c r="L75" s="141">
        <f t="shared" si="44"/>
        <v>1657.7602938914172</v>
      </c>
      <c r="M75" s="141">
        <f t="shared" si="44"/>
        <v>1669.5027626398148</v>
      </c>
      <c r="N75" s="141">
        <f t="shared" si="44"/>
        <v>1681.3284072085135</v>
      </c>
      <c r="O75" s="141">
        <f t="shared" si="44"/>
        <v>1693.2378167595737</v>
      </c>
    </row>
    <row r="76" spans="1:15" ht="12.75">
      <c r="A76" s="141"/>
      <c r="B76" s="141" t="s">
        <v>82</v>
      </c>
      <c r="C76" s="141"/>
      <c r="D76" s="145">
        <f>-D9</f>
        <v>1025.82656635256</v>
      </c>
      <c r="E76" s="145">
        <f>-D9</f>
        <v>1025.82656635256</v>
      </c>
      <c r="F76" s="145">
        <f>-D9</f>
        <v>1025.82656635256</v>
      </c>
      <c r="G76" s="145">
        <f>-D9</f>
        <v>1025.82656635256</v>
      </c>
      <c r="H76" s="145">
        <f>-D9</f>
        <v>1025.82656635256</v>
      </c>
      <c r="I76" s="145">
        <f>-D9</f>
        <v>1025.82656635256</v>
      </c>
      <c r="J76" s="145">
        <f>-D9</f>
        <v>1025.82656635256</v>
      </c>
      <c r="K76" s="145">
        <f>-D9</f>
        <v>1025.82656635256</v>
      </c>
      <c r="L76" s="145">
        <f>-D9</f>
        <v>1025.82656635256</v>
      </c>
      <c r="M76" s="145">
        <f>-D9</f>
        <v>1025.82656635256</v>
      </c>
      <c r="N76" s="145">
        <f>-D9</f>
        <v>1025.82656635256</v>
      </c>
      <c r="O76" s="145">
        <f>-D9</f>
        <v>1025.82656635256</v>
      </c>
    </row>
    <row r="77" spans="1:15" ht="12.7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</row>
    <row r="78" spans="1:15" ht="12.75">
      <c r="A78" s="141"/>
      <c r="B78" s="141"/>
      <c r="C78" s="141"/>
      <c r="D78" s="146">
        <f>+O72+1</f>
        <v>133</v>
      </c>
      <c r="E78" s="146">
        <f>+D78+1</f>
        <v>134</v>
      </c>
      <c r="F78" s="146">
        <f aca="true" t="shared" si="45" ref="F78:O78">+E78+1</f>
        <v>135</v>
      </c>
      <c r="G78" s="146">
        <f t="shared" si="45"/>
        <v>136</v>
      </c>
      <c r="H78" s="146">
        <f t="shared" si="45"/>
        <v>137</v>
      </c>
      <c r="I78" s="146">
        <f t="shared" si="45"/>
        <v>138</v>
      </c>
      <c r="J78" s="146">
        <f t="shared" si="45"/>
        <v>139</v>
      </c>
      <c r="K78" s="146">
        <f t="shared" si="45"/>
        <v>140</v>
      </c>
      <c r="L78" s="146">
        <f t="shared" si="45"/>
        <v>141</v>
      </c>
      <c r="M78" s="146">
        <f t="shared" si="45"/>
        <v>142</v>
      </c>
      <c r="N78" s="146">
        <f t="shared" si="45"/>
        <v>143</v>
      </c>
      <c r="O78" s="146">
        <f t="shared" si="45"/>
        <v>144</v>
      </c>
    </row>
    <row r="79" spans="1:15" ht="12.75">
      <c r="A79" s="141"/>
      <c r="B79" s="141" t="s">
        <v>79</v>
      </c>
      <c r="C79" s="141"/>
      <c r="D79" s="141">
        <f>+O73-O75</f>
        <v>-95916.0025801027</v>
      </c>
      <c r="E79" s="141">
        <f>+D79-D81</f>
        <v>-97621.23416473098</v>
      </c>
      <c r="F79" s="141">
        <f aca="true" t="shared" si="46" ref="F79:O79">+E79-E81</f>
        <v>-99338.54447308372</v>
      </c>
      <c r="G79" s="141">
        <f t="shared" si="46"/>
        <v>-101068.0190627873</v>
      </c>
      <c r="H79" s="141">
        <f t="shared" si="46"/>
        <v>-102809.74409750126</v>
      </c>
      <c r="I79" s="141">
        <f t="shared" si="46"/>
        <v>-104563.80635121113</v>
      </c>
      <c r="J79" s="141">
        <f t="shared" si="46"/>
        <v>-106330.29321255143</v>
      </c>
      <c r="K79" s="141">
        <f t="shared" si="46"/>
        <v>-108109.29268915957</v>
      </c>
      <c r="L79" s="141">
        <f t="shared" si="46"/>
        <v>-109900.89341206034</v>
      </c>
      <c r="M79" s="141">
        <f t="shared" si="46"/>
        <v>-111705.18464008166</v>
      </c>
      <c r="N79" s="141">
        <f t="shared" si="46"/>
        <v>-113522.25626430147</v>
      </c>
      <c r="O79" s="141">
        <f t="shared" si="46"/>
        <v>-115352.19881252616</v>
      </c>
    </row>
    <row r="80" spans="1:15" ht="12.75">
      <c r="A80" s="141"/>
      <c r="B80" s="141" t="s">
        <v>80</v>
      </c>
      <c r="C80" s="141"/>
      <c r="D80" s="141">
        <f>+D79*($D$7/12)</f>
        <v>-679.4050182757275</v>
      </c>
      <c r="E80" s="141">
        <f aca="true" t="shared" si="47" ref="E80:O80">+E79*($D$7/12)</f>
        <v>-691.4837420001778</v>
      </c>
      <c r="F80" s="141">
        <f t="shared" si="47"/>
        <v>-703.6480233510097</v>
      </c>
      <c r="G80" s="141">
        <f t="shared" si="47"/>
        <v>-715.8984683614101</v>
      </c>
      <c r="H80" s="141">
        <f t="shared" si="47"/>
        <v>-728.2356873573007</v>
      </c>
      <c r="I80" s="141">
        <f t="shared" si="47"/>
        <v>-740.6602949877455</v>
      </c>
      <c r="J80" s="141">
        <f t="shared" si="47"/>
        <v>-753.1729102555727</v>
      </c>
      <c r="K80" s="141">
        <f t="shared" si="47"/>
        <v>-765.7741565482137</v>
      </c>
      <c r="L80" s="141">
        <f t="shared" si="47"/>
        <v>-778.4646616687608</v>
      </c>
      <c r="M80" s="141">
        <f t="shared" si="47"/>
        <v>-791.2450578672451</v>
      </c>
      <c r="N80" s="141">
        <f t="shared" si="47"/>
        <v>-804.1159818721354</v>
      </c>
      <c r="O80" s="141">
        <f t="shared" si="47"/>
        <v>-817.0780749220603</v>
      </c>
    </row>
    <row r="81" spans="1:15" ht="12.75">
      <c r="A81" s="141"/>
      <c r="B81" s="141" t="s">
        <v>81</v>
      </c>
      <c r="C81" s="141"/>
      <c r="D81" s="141">
        <f>+D82-D80</f>
        <v>1705.2315846282872</v>
      </c>
      <c r="E81" s="141">
        <f aca="true" t="shared" si="48" ref="E81:O81">+E82-E80</f>
        <v>1717.3103083527376</v>
      </c>
      <c r="F81" s="141">
        <f t="shared" si="48"/>
        <v>1729.4745897035696</v>
      </c>
      <c r="G81" s="141">
        <f t="shared" si="48"/>
        <v>1741.72503471397</v>
      </c>
      <c r="H81" s="141">
        <f t="shared" si="48"/>
        <v>1754.0622537098607</v>
      </c>
      <c r="I81" s="141">
        <f t="shared" si="48"/>
        <v>1766.4868613403055</v>
      </c>
      <c r="J81" s="141">
        <f t="shared" si="48"/>
        <v>1778.9994766081327</v>
      </c>
      <c r="K81" s="141">
        <f t="shared" si="48"/>
        <v>1791.6007229007737</v>
      </c>
      <c r="L81" s="141">
        <f t="shared" si="48"/>
        <v>1804.2912280213206</v>
      </c>
      <c r="M81" s="141">
        <f t="shared" si="48"/>
        <v>1817.071624219805</v>
      </c>
      <c r="N81" s="141">
        <f t="shared" si="48"/>
        <v>1829.9425482246952</v>
      </c>
      <c r="O81" s="141">
        <f t="shared" si="48"/>
        <v>1842.9046412746202</v>
      </c>
    </row>
    <row r="82" spans="1:15" ht="12.75">
      <c r="A82" s="141"/>
      <c r="B82" s="141" t="s">
        <v>82</v>
      </c>
      <c r="C82" s="141"/>
      <c r="D82" s="145">
        <f>-D9</f>
        <v>1025.82656635256</v>
      </c>
      <c r="E82" s="145">
        <f>-D9</f>
        <v>1025.82656635256</v>
      </c>
      <c r="F82" s="145">
        <f>-D9</f>
        <v>1025.82656635256</v>
      </c>
      <c r="G82" s="145">
        <f>-D9</f>
        <v>1025.82656635256</v>
      </c>
      <c r="H82" s="145">
        <f>-D9</f>
        <v>1025.82656635256</v>
      </c>
      <c r="I82" s="145">
        <f>-D9</f>
        <v>1025.82656635256</v>
      </c>
      <c r="J82" s="145">
        <f>-D9</f>
        <v>1025.82656635256</v>
      </c>
      <c r="K82" s="145">
        <f>-D9</f>
        <v>1025.82656635256</v>
      </c>
      <c r="L82" s="145">
        <f>-D9</f>
        <v>1025.82656635256</v>
      </c>
      <c r="M82" s="145">
        <f>-D9</f>
        <v>1025.82656635256</v>
      </c>
      <c r="N82" s="145">
        <f>-D9</f>
        <v>1025.82656635256</v>
      </c>
      <c r="O82" s="145">
        <f>-D9</f>
        <v>1025.82656635256</v>
      </c>
    </row>
    <row r="83" spans="1:15" ht="12.75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</row>
    <row r="84" spans="1:15" ht="12.75">
      <c r="A84" s="141"/>
      <c r="B84" s="141"/>
      <c r="C84" s="141"/>
      <c r="D84" s="146">
        <f>+O78+1</f>
        <v>145</v>
      </c>
      <c r="E84" s="146">
        <f>+D84+1</f>
        <v>146</v>
      </c>
      <c r="F84" s="146">
        <f aca="true" t="shared" si="49" ref="F84:O84">+E84+1</f>
        <v>147</v>
      </c>
      <c r="G84" s="146">
        <f t="shared" si="49"/>
        <v>148</v>
      </c>
      <c r="H84" s="146">
        <f t="shared" si="49"/>
        <v>149</v>
      </c>
      <c r="I84" s="146">
        <f t="shared" si="49"/>
        <v>150</v>
      </c>
      <c r="J84" s="146">
        <f t="shared" si="49"/>
        <v>151</v>
      </c>
      <c r="K84" s="146">
        <f t="shared" si="49"/>
        <v>152</v>
      </c>
      <c r="L84" s="146">
        <f t="shared" si="49"/>
        <v>153</v>
      </c>
      <c r="M84" s="146">
        <f t="shared" si="49"/>
        <v>154</v>
      </c>
      <c r="N84" s="146">
        <f t="shared" si="49"/>
        <v>155</v>
      </c>
      <c r="O84" s="146">
        <f t="shared" si="49"/>
        <v>156</v>
      </c>
    </row>
    <row r="85" spans="1:15" ht="12.75">
      <c r="A85" s="141"/>
      <c r="B85" s="141" t="s">
        <v>79</v>
      </c>
      <c r="C85" s="141"/>
      <c r="D85" s="141">
        <f>+O79-O81</f>
        <v>-117195.10345380078</v>
      </c>
      <c r="E85" s="141">
        <f>+D85-D87</f>
        <v>-119051.06200295109</v>
      </c>
      <c r="F85" s="141">
        <f aca="true" t="shared" si="50" ref="F85:O85">+E85-E87</f>
        <v>-120920.16692515789</v>
      </c>
      <c r="G85" s="141">
        <f t="shared" si="50"/>
        <v>-122802.51134056365</v>
      </c>
      <c r="H85" s="141">
        <f t="shared" si="50"/>
        <v>-124698.18902891187</v>
      </c>
      <c r="I85" s="141">
        <f t="shared" si="50"/>
        <v>-126607.29443421922</v>
      </c>
      <c r="J85" s="141">
        <f t="shared" si="50"/>
        <v>-128529.92266948083</v>
      </c>
      <c r="K85" s="141">
        <f t="shared" si="50"/>
        <v>-130466.16952140888</v>
      </c>
      <c r="L85" s="141">
        <f t="shared" si="50"/>
        <v>-132416.13145520477</v>
      </c>
      <c r="M85" s="141">
        <f t="shared" si="50"/>
        <v>-134379.90561936502</v>
      </c>
      <c r="N85" s="141">
        <f t="shared" si="50"/>
        <v>-136357.5898505214</v>
      </c>
      <c r="O85" s="141">
        <f t="shared" si="50"/>
        <v>-138349.28267831515</v>
      </c>
    </row>
    <row r="86" spans="1:15" ht="12.75">
      <c r="A86" s="141"/>
      <c r="B86" s="141" t="s">
        <v>80</v>
      </c>
      <c r="C86" s="141"/>
      <c r="D86" s="141">
        <f>+D85*($D$7/12)</f>
        <v>-830.1319827977555</v>
      </c>
      <c r="E86" s="141">
        <f aca="true" t="shared" si="51" ref="E86:O86">+E85*($D$7/12)</f>
        <v>-843.2783558542369</v>
      </c>
      <c r="F86" s="141">
        <f t="shared" si="51"/>
        <v>-856.5178490532018</v>
      </c>
      <c r="G86" s="141">
        <f t="shared" si="51"/>
        <v>-869.8511219956592</v>
      </c>
      <c r="H86" s="141">
        <f t="shared" si="51"/>
        <v>-883.2788389547925</v>
      </c>
      <c r="I86" s="141">
        <f t="shared" si="51"/>
        <v>-896.8016689090529</v>
      </c>
      <c r="J86" s="141">
        <f t="shared" si="51"/>
        <v>-910.4202855754893</v>
      </c>
      <c r="K86" s="141">
        <f t="shared" si="51"/>
        <v>-924.135367443313</v>
      </c>
      <c r="L86" s="141">
        <f t="shared" si="51"/>
        <v>-937.9475978077005</v>
      </c>
      <c r="M86" s="141">
        <f t="shared" si="51"/>
        <v>-951.8576648038356</v>
      </c>
      <c r="N86" s="141">
        <f t="shared" si="51"/>
        <v>-965.8662614411934</v>
      </c>
      <c r="O86" s="141">
        <f t="shared" si="51"/>
        <v>-979.9740856380657</v>
      </c>
    </row>
    <row r="87" spans="1:15" ht="12.75">
      <c r="A87" s="141"/>
      <c r="B87" s="141" t="s">
        <v>81</v>
      </c>
      <c r="C87" s="141"/>
      <c r="D87" s="141">
        <f>+D88-D86</f>
        <v>1855.9585491503153</v>
      </c>
      <c r="E87" s="141">
        <f aca="true" t="shared" si="52" ref="E87:O87">+E88-E86</f>
        <v>1869.1049222067968</v>
      </c>
      <c r="F87" s="141">
        <f t="shared" si="52"/>
        <v>1882.3444154057615</v>
      </c>
      <c r="G87" s="141">
        <f t="shared" si="52"/>
        <v>1895.6776883482191</v>
      </c>
      <c r="H87" s="141">
        <f t="shared" si="52"/>
        <v>1909.1054053073524</v>
      </c>
      <c r="I87" s="141">
        <f t="shared" si="52"/>
        <v>1922.6282352616126</v>
      </c>
      <c r="J87" s="141">
        <f t="shared" si="52"/>
        <v>1936.2468519280492</v>
      </c>
      <c r="K87" s="141">
        <f t="shared" si="52"/>
        <v>1949.961933795873</v>
      </c>
      <c r="L87" s="141">
        <f t="shared" si="52"/>
        <v>1963.7741641602604</v>
      </c>
      <c r="M87" s="141">
        <f t="shared" si="52"/>
        <v>1977.6842311563955</v>
      </c>
      <c r="N87" s="141">
        <f t="shared" si="52"/>
        <v>1991.6928277937532</v>
      </c>
      <c r="O87" s="141">
        <f t="shared" si="52"/>
        <v>2005.8006519906257</v>
      </c>
    </row>
    <row r="88" spans="1:15" ht="12.75">
      <c r="A88" s="141"/>
      <c r="B88" s="141" t="s">
        <v>82</v>
      </c>
      <c r="C88" s="141"/>
      <c r="D88" s="145">
        <f>-D9</f>
        <v>1025.82656635256</v>
      </c>
      <c r="E88" s="145">
        <f>-D9</f>
        <v>1025.82656635256</v>
      </c>
      <c r="F88" s="145">
        <f>-D9</f>
        <v>1025.82656635256</v>
      </c>
      <c r="G88" s="145">
        <f>-D9</f>
        <v>1025.82656635256</v>
      </c>
      <c r="H88" s="145">
        <f>-D9</f>
        <v>1025.82656635256</v>
      </c>
      <c r="I88" s="145">
        <f>-D9</f>
        <v>1025.82656635256</v>
      </c>
      <c r="J88" s="145">
        <f>-D9</f>
        <v>1025.82656635256</v>
      </c>
      <c r="K88" s="145">
        <f>-D9</f>
        <v>1025.82656635256</v>
      </c>
      <c r="L88" s="145">
        <f>-D9</f>
        <v>1025.82656635256</v>
      </c>
      <c r="M88" s="145">
        <f>-D9</f>
        <v>1025.82656635256</v>
      </c>
      <c r="N88" s="145">
        <f>-D9</f>
        <v>1025.82656635256</v>
      </c>
      <c r="O88" s="145">
        <f>-D9</f>
        <v>1025.82656635256</v>
      </c>
    </row>
    <row r="89" spans="1:15" ht="12.75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</row>
    <row r="90" spans="1:15" ht="12.75">
      <c r="A90" s="141"/>
      <c r="B90" s="141"/>
      <c r="C90" s="141"/>
      <c r="D90" s="146">
        <f>+O84+1</f>
        <v>157</v>
      </c>
      <c r="E90" s="146">
        <f>+D90+1</f>
        <v>158</v>
      </c>
      <c r="F90" s="146">
        <f aca="true" t="shared" si="53" ref="F90:O90">+E90+1</f>
        <v>159</v>
      </c>
      <c r="G90" s="146">
        <f t="shared" si="53"/>
        <v>160</v>
      </c>
      <c r="H90" s="146">
        <f t="shared" si="53"/>
        <v>161</v>
      </c>
      <c r="I90" s="146">
        <f t="shared" si="53"/>
        <v>162</v>
      </c>
      <c r="J90" s="146">
        <f t="shared" si="53"/>
        <v>163</v>
      </c>
      <c r="K90" s="146">
        <f t="shared" si="53"/>
        <v>164</v>
      </c>
      <c r="L90" s="146">
        <f t="shared" si="53"/>
        <v>165</v>
      </c>
      <c r="M90" s="146">
        <f t="shared" si="53"/>
        <v>166</v>
      </c>
      <c r="N90" s="146">
        <f t="shared" si="53"/>
        <v>167</v>
      </c>
      <c r="O90" s="146">
        <f t="shared" si="53"/>
        <v>168</v>
      </c>
    </row>
    <row r="91" spans="1:15" ht="12.75">
      <c r="A91" s="141"/>
      <c r="B91" s="141" t="s">
        <v>79</v>
      </c>
      <c r="C91" s="141"/>
      <c r="D91" s="141">
        <f>+O85-O87</f>
        <v>-140355.0833303058</v>
      </c>
      <c r="E91" s="141">
        <f>+D91-D93</f>
        <v>-142375.09173691468</v>
      </c>
      <c r="F91" s="141">
        <f aca="true" t="shared" si="54" ref="F91:O91">+E91-E93</f>
        <v>-144409.4085364037</v>
      </c>
      <c r="G91" s="141">
        <f t="shared" si="54"/>
        <v>-146458.13507988912</v>
      </c>
      <c r="H91" s="141">
        <f t="shared" si="54"/>
        <v>-148521.3734363909</v>
      </c>
      <c r="I91" s="141">
        <f t="shared" si="54"/>
        <v>-150599.2263979179</v>
      </c>
      <c r="J91" s="141">
        <f t="shared" si="54"/>
        <v>-152691.79748458904</v>
      </c>
      <c r="K91" s="141">
        <f t="shared" si="54"/>
        <v>-154799.19094979076</v>
      </c>
      <c r="L91" s="141">
        <f t="shared" si="54"/>
        <v>-156921.511785371</v>
      </c>
      <c r="M91" s="141">
        <f t="shared" si="54"/>
        <v>-159058.86572686993</v>
      </c>
      <c r="N91" s="141">
        <f t="shared" si="54"/>
        <v>-161211.35925878782</v>
      </c>
      <c r="O91" s="141">
        <f t="shared" si="54"/>
        <v>-163379.09961989013</v>
      </c>
    </row>
    <row r="92" spans="1:15" ht="12.75">
      <c r="A92" s="141"/>
      <c r="B92" s="141" t="s">
        <v>80</v>
      </c>
      <c r="C92" s="141"/>
      <c r="D92" s="141">
        <f>+D91*($D$7/12)</f>
        <v>-994.1818402563327</v>
      </c>
      <c r="E92" s="141">
        <f aca="true" t="shared" si="55" ref="E92:O92">+E91*($D$7/12)</f>
        <v>-1008.490233136479</v>
      </c>
      <c r="F92" s="141">
        <f t="shared" si="55"/>
        <v>-1022.8999771328596</v>
      </c>
      <c r="G92" s="141">
        <f t="shared" si="55"/>
        <v>-1037.4117901492148</v>
      </c>
      <c r="H92" s="141">
        <f t="shared" si="55"/>
        <v>-1052.0263951744355</v>
      </c>
      <c r="I92" s="141">
        <f t="shared" si="55"/>
        <v>-1066.7445203185853</v>
      </c>
      <c r="J92" s="141">
        <f t="shared" si="55"/>
        <v>-1081.5668988491725</v>
      </c>
      <c r="K92" s="141">
        <f t="shared" si="55"/>
        <v>-1096.4942692276848</v>
      </c>
      <c r="L92" s="141">
        <f t="shared" si="55"/>
        <v>-1111.527375146378</v>
      </c>
      <c r="M92" s="141">
        <f t="shared" si="55"/>
        <v>-1126.6669655653288</v>
      </c>
      <c r="N92" s="141">
        <f t="shared" si="55"/>
        <v>-1141.9137947497472</v>
      </c>
      <c r="O92" s="141">
        <f t="shared" si="55"/>
        <v>-1157.2686223075552</v>
      </c>
    </row>
    <row r="93" spans="1:15" ht="12.75">
      <c r="A93" s="141"/>
      <c r="B93" s="141" t="s">
        <v>81</v>
      </c>
      <c r="C93" s="141"/>
      <c r="D93" s="141">
        <f>+D94-D92</f>
        <v>2020.0084066088925</v>
      </c>
      <c r="E93" s="141">
        <f aca="true" t="shared" si="56" ref="E93:O93">+E94-E92</f>
        <v>2034.3167994890389</v>
      </c>
      <c r="F93" s="141">
        <f t="shared" si="56"/>
        <v>2048.7265434854194</v>
      </c>
      <c r="G93" s="141">
        <f t="shared" si="56"/>
        <v>2063.2383565017744</v>
      </c>
      <c r="H93" s="141">
        <f t="shared" si="56"/>
        <v>2077.8529615269954</v>
      </c>
      <c r="I93" s="141">
        <f t="shared" si="56"/>
        <v>2092.571086671145</v>
      </c>
      <c r="J93" s="141">
        <f t="shared" si="56"/>
        <v>2107.3934652017324</v>
      </c>
      <c r="K93" s="141">
        <f t="shared" si="56"/>
        <v>2122.3208355802444</v>
      </c>
      <c r="L93" s="141">
        <f t="shared" si="56"/>
        <v>2137.353941498938</v>
      </c>
      <c r="M93" s="141">
        <f t="shared" si="56"/>
        <v>2152.4935319178885</v>
      </c>
      <c r="N93" s="141">
        <f t="shared" si="56"/>
        <v>2167.7403611023074</v>
      </c>
      <c r="O93" s="141">
        <f t="shared" si="56"/>
        <v>2183.095188660115</v>
      </c>
    </row>
    <row r="94" spans="1:15" ht="12.75">
      <c r="A94" s="141"/>
      <c r="B94" s="141" t="s">
        <v>82</v>
      </c>
      <c r="C94" s="141"/>
      <c r="D94" s="145">
        <f>-D9</f>
        <v>1025.82656635256</v>
      </c>
      <c r="E94" s="145">
        <f>-D9</f>
        <v>1025.82656635256</v>
      </c>
      <c r="F94" s="145">
        <f>-D9</f>
        <v>1025.82656635256</v>
      </c>
      <c r="G94" s="145">
        <f>-D9</f>
        <v>1025.82656635256</v>
      </c>
      <c r="H94" s="145">
        <f>-D9</f>
        <v>1025.82656635256</v>
      </c>
      <c r="I94" s="145">
        <f>-D9</f>
        <v>1025.82656635256</v>
      </c>
      <c r="J94" s="145">
        <f>-D9</f>
        <v>1025.82656635256</v>
      </c>
      <c r="K94" s="145">
        <f>-D9</f>
        <v>1025.82656635256</v>
      </c>
      <c r="L94" s="145">
        <f>-D9</f>
        <v>1025.82656635256</v>
      </c>
      <c r="M94" s="145">
        <f>-D9</f>
        <v>1025.82656635256</v>
      </c>
      <c r="N94" s="145">
        <f>-D9</f>
        <v>1025.82656635256</v>
      </c>
      <c r="O94" s="145">
        <f>-D9</f>
        <v>1025.82656635256</v>
      </c>
    </row>
    <row r="95" spans="1:15" ht="12.75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</row>
    <row r="96" spans="1:15" ht="12.75">
      <c r="A96" s="141"/>
      <c r="B96" s="141"/>
      <c r="C96" s="141"/>
      <c r="D96" s="146">
        <f>+O90+1</f>
        <v>169</v>
      </c>
      <c r="E96" s="146">
        <f>+D96+1</f>
        <v>170</v>
      </c>
      <c r="F96" s="146">
        <f aca="true" t="shared" si="57" ref="F96:O96">+E96+1</f>
        <v>171</v>
      </c>
      <c r="G96" s="146">
        <f t="shared" si="57"/>
        <v>172</v>
      </c>
      <c r="H96" s="146">
        <f t="shared" si="57"/>
        <v>173</v>
      </c>
      <c r="I96" s="146">
        <f t="shared" si="57"/>
        <v>174</v>
      </c>
      <c r="J96" s="146">
        <f t="shared" si="57"/>
        <v>175</v>
      </c>
      <c r="K96" s="146">
        <f t="shared" si="57"/>
        <v>176</v>
      </c>
      <c r="L96" s="146">
        <f t="shared" si="57"/>
        <v>177</v>
      </c>
      <c r="M96" s="146">
        <f t="shared" si="57"/>
        <v>178</v>
      </c>
      <c r="N96" s="146">
        <f t="shared" si="57"/>
        <v>179</v>
      </c>
      <c r="O96" s="146">
        <f t="shared" si="57"/>
        <v>180</v>
      </c>
    </row>
    <row r="97" spans="1:15" ht="12.75">
      <c r="A97" s="141"/>
      <c r="B97" s="141" t="s">
        <v>79</v>
      </c>
      <c r="C97" s="141"/>
      <c r="D97" s="141">
        <f>+O91-O93</f>
        <v>-165562.19480855024</v>
      </c>
      <c r="E97" s="141">
        <f>+D97-D99</f>
        <v>-167760.75358813003</v>
      </c>
      <c r="F97" s="141">
        <f aca="true" t="shared" si="58" ref="F97:O97">+E97-E99</f>
        <v>-169974.88549239852</v>
      </c>
      <c r="G97" s="141">
        <f t="shared" si="58"/>
        <v>-172204.7008309889</v>
      </c>
      <c r="H97" s="141">
        <f t="shared" si="58"/>
        <v>-174450.31069489432</v>
      </c>
      <c r="I97" s="141">
        <f t="shared" si="58"/>
        <v>-176711.82696200238</v>
      </c>
      <c r="J97" s="141">
        <f t="shared" si="58"/>
        <v>-178989.36230266912</v>
      </c>
      <c r="K97" s="141">
        <f t="shared" si="58"/>
        <v>-181283.03018533226</v>
      </c>
      <c r="L97" s="141">
        <f t="shared" si="58"/>
        <v>-183592.94488216424</v>
      </c>
      <c r="M97" s="141">
        <f t="shared" si="58"/>
        <v>-185919.22147476548</v>
      </c>
      <c r="N97" s="141">
        <f t="shared" si="58"/>
        <v>-188261.97585989762</v>
      </c>
      <c r="O97" s="141">
        <f t="shared" si="58"/>
        <v>-190621.32475525778</v>
      </c>
    </row>
    <row r="98" spans="1:15" ht="12.75">
      <c r="A98" s="141"/>
      <c r="B98" s="141" t="s">
        <v>80</v>
      </c>
      <c r="C98" s="141"/>
      <c r="D98" s="141">
        <f>+D97*($D$7/12)</f>
        <v>-1172.732213227231</v>
      </c>
      <c r="E98" s="141">
        <f aca="true" t="shared" si="59" ref="E98:O98">+E97*($D$7/12)</f>
        <v>-1188.3053379159212</v>
      </c>
      <c r="F98" s="141">
        <f t="shared" si="59"/>
        <v>-1203.988772237823</v>
      </c>
      <c r="G98" s="141">
        <f t="shared" si="59"/>
        <v>-1219.7832975528381</v>
      </c>
      <c r="H98" s="141">
        <f t="shared" si="59"/>
        <v>-1235.6897007555015</v>
      </c>
      <c r="I98" s="141">
        <f t="shared" si="59"/>
        <v>-1251.7087743141835</v>
      </c>
      <c r="J98" s="141">
        <f t="shared" si="59"/>
        <v>-1267.8413163105731</v>
      </c>
      <c r="K98" s="141">
        <f t="shared" si="59"/>
        <v>-1284.088130479437</v>
      </c>
      <c r="L98" s="141">
        <f t="shared" si="59"/>
        <v>-1300.4500262486636</v>
      </c>
      <c r="M98" s="141">
        <f t="shared" si="59"/>
        <v>-1316.927818779589</v>
      </c>
      <c r="N98" s="141">
        <f t="shared" si="59"/>
        <v>-1333.5223290076083</v>
      </c>
      <c r="O98" s="141">
        <f t="shared" si="59"/>
        <v>-1350.234383683076</v>
      </c>
    </row>
    <row r="99" spans="1:15" ht="12.75">
      <c r="A99" s="141"/>
      <c r="B99" s="141" t="s">
        <v>81</v>
      </c>
      <c r="C99" s="141"/>
      <c r="D99" s="141">
        <f>+D100-D98</f>
        <v>2198.558779579791</v>
      </c>
      <c r="E99" s="141">
        <f aca="true" t="shared" si="60" ref="E99:O99">+E100-E98</f>
        <v>2214.131904268481</v>
      </c>
      <c r="F99" s="141">
        <f t="shared" si="60"/>
        <v>2229.815338590383</v>
      </c>
      <c r="G99" s="141">
        <f t="shared" si="60"/>
        <v>2245.609863905398</v>
      </c>
      <c r="H99" s="141">
        <f t="shared" si="60"/>
        <v>2261.5162671080616</v>
      </c>
      <c r="I99" s="141">
        <f t="shared" si="60"/>
        <v>2277.5353406667437</v>
      </c>
      <c r="J99" s="141">
        <f t="shared" si="60"/>
        <v>2293.6678826631332</v>
      </c>
      <c r="K99" s="141">
        <f t="shared" si="60"/>
        <v>2309.914696831997</v>
      </c>
      <c r="L99" s="141">
        <f t="shared" si="60"/>
        <v>2326.2765926012235</v>
      </c>
      <c r="M99" s="141">
        <f t="shared" si="60"/>
        <v>2342.754385132149</v>
      </c>
      <c r="N99" s="141">
        <f t="shared" si="60"/>
        <v>2359.348895360168</v>
      </c>
      <c r="O99" s="141">
        <f t="shared" si="60"/>
        <v>2376.060950035636</v>
      </c>
    </row>
    <row r="100" spans="1:15" ht="12.75">
      <c r="A100" s="141"/>
      <c r="B100" s="141" t="s">
        <v>82</v>
      </c>
      <c r="C100" s="141"/>
      <c r="D100" s="145">
        <f>-D9</f>
        <v>1025.82656635256</v>
      </c>
      <c r="E100" s="145">
        <f>-D9</f>
        <v>1025.82656635256</v>
      </c>
      <c r="F100" s="145">
        <f>-D9</f>
        <v>1025.82656635256</v>
      </c>
      <c r="G100" s="145">
        <f>-D9</f>
        <v>1025.82656635256</v>
      </c>
      <c r="H100" s="145">
        <f>-D9</f>
        <v>1025.82656635256</v>
      </c>
      <c r="I100" s="145">
        <f>-D9</f>
        <v>1025.82656635256</v>
      </c>
      <c r="J100" s="145">
        <f>-D9</f>
        <v>1025.82656635256</v>
      </c>
      <c r="K100" s="145">
        <f>-D9</f>
        <v>1025.82656635256</v>
      </c>
      <c r="L100" s="145">
        <f>-D9</f>
        <v>1025.82656635256</v>
      </c>
      <c r="M100" s="145">
        <f>-D9</f>
        <v>1025.82656635256</v>
      </c>
      <c r="N100" s="145">
        <f>-D9</f>
        <v>1025.82656635256</v>
      </c>
      <c r="O100" s="145">
        <f>-D9</f>
        <v>1025.82656635256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bayerkb</dc:creator>
  <cp:keywords/>
  <dc:description/>
  <cp:lastModifiedBy>olivelt</cp:lastModifiedBy>
  <cp:lastPrinted>2005-02-09T19:31:23Z</cp:lastPrinted>
  <dcterms:created xsi:type="dcterms:W3CDTF">2005-01-31T19:15:55Z</dcterms:created>
  <dcterms:modified xsi:type="dcterms:W3CDTF">2007-08-22T15:47:10Z</dcterms:modified>
  <cp:category/>
  <cp:version/>
  <cp:contentType/>
  <cp:contentStatus/>
</cp:coreProperties>
</file>